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\Transfer\Ashxatakazm\Սակագնային  քաղաքականության վարչություն\Զարգացման ծրագրերի բաժին\Documents\Res_Economics\2023\BEC IP 2022-2024 popox\Nisti\275\"/>
    </mc:Choice>
  </mc:AlternateContent>
  <bookViews>
    <workbookView xWindow="-120" yWindow="-120" windowWidth="29040" windowHeight="15840" tabRatio="890" firstSheet="1" activeTab="4"/>
  </bookViews>
  <sheets>
    <sheet name="հավելված 1 ԱՄՆ դոլար" sheetId="12" state="hidden" r:id="rId1"/>
    <sheet name="հավելված 1 " sheetId="15" r:id="rId2"/>
    <sheet name="հավելված 2" sheetId="33" r:id="rId3"/>
    <sheet name="հավելված 3" sheetId="30" r:id="rId4"/>
    <sheet name="հավելված 4" sheetId="13" r:id="rId5"/>
    <sheet name="սկադա" sheetId="36" state="hidden" r:id="rId6"/>
    <sheet name="համակ. տեխնիկա" sheetId="37" state="hidden" r:id="rId7"/>
    <sheet name="արտադր. սարք." sheetId="35" state="hidden" r:id="rId8"/>
    <sheet name="գրասենյակ" sheetId="34" state="hidden" r:id="rId9"/>
    <sheet name="տեսահսկման համակարգ" sheetId="38" state="hidden" r:id="rId10"/>
    <sheet name="Gyumri-2 Elektrakan" sheetId="1" state="hidden" r:id="rId11"/>
    <sheet name="Gyumri-2 Shinararakan (poqrac.)" sheetId="5" state="hidden" r:id="rId12"/>
    <sheet name="Gyumri-2 Elektrakan (poqrac.)" sheetId="6" state="hidden" r:id="rId13"/>
    <sheet name="Gyumri-2 hamafinansavor" sheetId="7" state="hidden" r:id="rId14"/>
  </sheets>
  <definedNames>
    <definedName name="AAA" localSheetId="2">#REF!</definedName>
    <definedName name="AAA">#REF!</definedName>
    <definedName name="f0" localSheetId="2">#REF!</definedName>
    <definedName name="f0">#REF!</definedName>
    <definedName name="f00" localSheetId="2">#REF!</definedName>
    <definedName name="f00">#REF!</definedName>
    <definedName name="mexan" localSheetId="2">#REF!</definedName>
    <definedName name="mexan">#REF!</definedName>
    <definedName name="mmm" localSheetId="2">#REF!</definedName>
    <definedName name="mmm">#REF!</definedName>
    <definedName name="_xlnm.Print_Area" localSheetId="13">'Gyumri-2 hamafinansavor'!$A$1:$I$34</definedName>
    <definedName name="_xlnm.Print_Area" localSheetId="1">'հավելված 1 '!$A$1:$F$9</definedName>
    <definedName name="_xlnm.Print_Area" localSheetId="0">'հավելված 1 ԱՄՆ դոլար'!$A$1:$K$106</definedName>
    <definedName name="_xlnm.Print_Area" localSheetId="2">'հավելված 2'!$A$1:$C$17</definedName>
    <definedName name="_xlnm.Print_Area" localSheetId="3">'հավելված 3'!$A$1:$E$23</definedName>
    <definedName name="_xlnm.Print_Area" localSheetId="5">սկադա!$A$1:$G$6</definedName>
    <definedName name="_xlnm.Print_Titles" localSheetId="2">'հավելված 2'!#REF!</definedName>
    <definedName name="_xlnm.Print_Titles" localSheetId="3">'հավելված 3'!#REF!</definedName>
    <definedName name="ааа" localSheetId="2">#REF!</definedName>
    <definedName name="ааа">#REF!</definedName>
    <definedName name="АЕР" localSheetId="2">#REF!</definedName>
    <definedName name="АЕР">#REF!</definedName>
    <definedName name="мм" localSheetId="2">#REF!</definedName>
    <definedName name="мм">#REF!</definedName>
    <definedName name="ммм" localSheetId="2">#REF!</definedName>
    <definedName name="ммм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3" l="1"/>
  <c r="E11" i="13"/>
  <c r="C12" i="13"/>
  <c r="D12" i="13"/>
  <c r="E7" i="13"/>
  <c r="E8" i="13"/>
  <c r="E9" i="13"/>
  <c r="D23" i="30"/>
  <c r="C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C17" i="33"/>
  <c r="E23" i="30" l="1"/>
  <c r="G14" i="38" l="1"/>
  <c r="I14" i="38" s="1"/>
  <c r="G13" i="38"/>
  <c r="I13" i="38" s="1"/>
  <c r="G12" i="38"/>
  <c r="J12" i="38" s="1"/>
  <c r="G11" i="38"/>
  <c r="I11" i="38" s="1"/>
  <c r="G10" i="38"/>
  <c r="H10" i="38" s="1"/>
  <c r="G9" i="38"/>
  <c r="I9" i="38" s="1"/>
  <c r="G8" i="38"/>
  <c r="H8" i="38"/>
  <c r="G7" i="38"/>
  <c r="J7" i="38" s="1"/>
  <c r="G6" i="38"/>
  <c r="I6" i="38" s="1"/>
  <c r="G5" i="38"/>
  <c r="G4" i="38"/>
  <c r="I4" i="38"/>
  <c r="G3" i="38"/>
  <c r="M9" i="37"/>
  <c r="K9" i="37"/>
  <c r="I9" i="37"/>
  <c r="G9" i="37"/>
  <c r="M8" i="37"/>
  <c r="K8" i="37"/>
  <c r="I8" i="37"/>
  <c r="G8" i="37"/>
  <c r="M7" i="37"/>
  <c r="K7" i="37"/>
  <c r="I7" i="37"/>
  <c r="G7" i="37"/>
  <c r="M6" i="37"/>
  <c r="K6" i="37"/>
  <c r="I6" i="37"/>
  <c r="G6" i="37"/>
  <c r="M5" i="37"/>
  <c r="K5" i="37"/>
  <c r="I5" i="37"/>
  <c r="G5" i="37"/>
  <c r="M4" i="37"/>
  <c r="K4" i="37"/>
  <c r="I4" i="37"/>
  <c r="G4" i="37"/>
  <c r="M3" i="37"/>
  <c r="M10" i="37" s="1"/>
  <c r="K3" i="37"/>
  <c r="I3" i="37"/>
  <c r="I10" i="37"/>
  <c r="G3" i="37"/>
  <c r="F5" i="36"/>
  <c r="G5" i="36" s="1"/>
  <c r="F4" i="36"/>
  <c r="G4" i="36"/>
  <c r="F3" i="36"/>
  <c r="G3" i="36"/>
  <c r="M15" i="35"/>
  <c r="K15" i="35"/>
  <c r="I15" i="35"/>
  <c r="G15" i="35"/>
  <c r="M14" i="35"/>
  <c r="K14" i="35"/>
  <c r="I14" i="35"/>
  <c r="G14" i="35"/>
  <c r="M13" i="35"/>
  <c r="K13" i="35"/>
  <c r="I13" i="35"/>
  <c r="G13" i="35"/>
  <c r="M12" i="35"/>
  <c r="K12" i="35"/>
  <c r="I12" i="35"/>
  <c r="G12" i="35"/>
  <c r="M11" i="35"/>
  <c r="K11" i="35"/>
  <c r="I11" i="35"/>
  <c r="G11" i="35"/>
  <c r="M10" i="35"/>
  <c r="K10" i="35"/>
  <c r="I10" i="35"/>
  <c r="G10" i="35"/>
  <c r="M9" i="35"/>
  <c r="K9" i="35"/>
  <c r="I9" i="35"/>
  <c r="G9" i="35"/>
  <c r="M8" i="35"/>
  <c r="K8" i="35"/>
  <c r="I8" i="35"/>
  <c r="G8" i="35"/>
  <c r="M7" i="35"/>
  <c r="K7" i="35"/>
  <c r="I7" i="35"/>
  <c r="G7" i="35"/>
  <c r="M6" i="35"/>
  <c r="K6" i="35"/>
  <c r="I6" i="35"/>
  <c r="G6" i="35"/>
  <c r="M5" i="35"/>
  <c r="K5" i="35"/>
  <c r="I5" i="35"/>
  <c r="G5" i="35"/>
  <c r="M4" i="35"/>
  <c r="K4" i="35"/>
  <c r="I4" i="35"/>
  <c r="G4" i="35"/>
  <c r="M3" i="35"/>
  <c r="M16" i="35" s="1"/>
  <c r="K3" i="35"/>
  <c r="K16" i="35" s="1"/>
  <c r="I3" i="35"/>
  <c r="G3" i="35"/>
  <c r="M17" i="34"/>
  <c r="M16" i="34"/>
  <c r="K16" i="34"/>
  <c r="I16" i="34"/>
  <c r="G16" i="34"/>
  <c r="M15" i="34"/>
  <c r="K15" i="34"/>
  <c r="I15" i="34"/>
  <c r="G15" i="34"/>
  <c r="M14" i="34"/>
  <c r="K14" i="34"/>
  <c r="I14" i="34"/>
  <c r="G14" i="34"/>
  <c r="M13" i="34"/>
  <c r="K13" i="34"/>
  <c r="I13" i="34"/>
  <c r="G13" i="34"/>
  <c r="M12" i="34"/>
  <c r="K12" i="34"/>
  <c r="I12" i="34"/>
  <c r="G12" i="34"/>
  <c r="M11" i="34"/>
  <c r="K11" i="34"/>
  <c r="I11" i="34"/>
  <c r="G11" i="34"/>
  <c r="M10" i="34"/>
  <c r="K10" i="34"/>
  <c r="I10" i="34"/>
  <c r="G10" i="34"/>
  <c r="M9" i="34"/>
  <c r="K9" i="34"/>
  <c r="I9" i="34"/>
  <c r="G9" i="34"/>
  <c r="M8" i="34"/>
  <c r="K8" i="34"/>
  <c r="I8" i="34"/>
  <c r="G8" i="34"/>
  <c r="M7" i="34"/>
  <c r="K7" i="34"/>
  <c r="I7" i="34"/>
  <c r="G7" i="34"/>
  <c r="M6" i="34"/>
  <c r="K6" i="34"/>
  <c r="I6" i="34"/>
  <c r="G6" i="34"/>
  <c r="M5" i="34"/>
  <c r="K5" i="34"/>
  <c r="I5" i="34"/>
  <c r="G5" i="34"/>
  <c r="M4" i="34"/>
  <c r="K4" i="34"/>
  <c r="I4" i="34"/>
  <c r="G4" i="34"/>
  <c r="M3" i="34"/>
  <c r="M18" i="34" s="1"/>
  <c r="K3" i="34"/>
  <c r="K18" i="34" s="1"/>
  <c r="I3" i="34"/>
  <c r="I18" i="34" s="1"/>
  <c r="G3" i="34"/>
  <c r="G18" i="34" s="1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G51" i="12"/>
  <c r="G95" i="12"/>
  <c r="G94" i="12"/>
  <c r="J99" i="12"/>
  <c r="J98" i="12"/>
  <c r="J104" i="12"/>
  <c r="G93" i="12"/>
  <c r="J92" i="12"/>
  <c r="J101" i="12"/>
  <c r="J100" i="12"/>
  <c r="G91" i="12"/>
  <c r="J102" i="12"/>
  <c r="J103" i="12"/>
  <c r="G103" i="12"/>
  <c r="G96" i="12"/>
  <c r="J90" i="12"/>
  <c r="J89" i="12"/>
  <c r="J88" i="12"/>
  <c r="J87" i="12"/>
  <c r="J86" i="12"/>
  <c r="J85" i="12"/>
  <c r="J84" i="12"/>
  <c r="G84" i="12"/>
  <c r="J83" i="12"/>
  <c r="G83" i="12"/>
  <c r="J82" i="12"/>
  <c r="J81" i="12"/>
  <c r="J80" i="12"/>
  <c r="J79" i="12"/>
  <c r="G79" i="12"/>
  <c r="J78" i="12"/>
  <c r="J77" i="12"/>
  <c r="J76" i="12"/>
  <c r="J75" i="12"/>
  <c r="G74" i="12"/>
  <c r="G73" i="12"/>
  <c r="J97" i="12"/>
  <c r="J72" i="12"/>
  <c r="J71" i="12"/>
  <c r="J70" i="12"/>
  <c r="J69" i="12"/>
  <c r="J67" i="12"/>
  <c r="G67" i="12"/>
  <c r="J66" i="12"/>
  <c r="J65" i="12"/>
  <c r="G65" i="12"/>
  <c r="J64" i="12"/>
  <c r="J60" i="12" s="1"/>
  <c r="G64" i="12"/>
  <c r="J63" i="12"/>
  <c r="G63" i="12"/>
  <c r="J62" i="12"/>
  <c r="J61" i="12"/>
  <c r="G61" i="12"/>
  <c r="G60" i="12" s="1"/>
  <c r="J59" i="12"/>
  <c r="J49" i="12" s="1"/>
  <c r="J58" i="12"/>
  <c r="G58" i="12"/>
  <c r="G57" i="12"/>
  <c r="G56" i="12"/>
  <c r="G55" i="12"/>
  <c r="G54" i="12"/>
  <c r="G53" i="12"/>
  <c r="G52" i="12"/>
  <c r="J51" i="12"/>
  <c r="J50" i="12"/>
  <c r="J48" i="12"/>
  <c r="J47" i="12"/>
  <c r="G47" i="12"/>
  <c r="G46" i="12"/>
  <c r="J45" i="12"/>
  <c r="G45" i="12"/>
  <c r="G44" i="12" s="1"/>
  <c r="J43" i="12"/>
  <c r="G43" i="12"/>
  <c r="J42" i="12"/>
  <c r="G42" i="12"/>
  <c r="J41" i="12"/>
  <c r="G41" i="12"/>
  <c r="G40" i="12"/>
  <c r="J39" i="12"/>
  <c r="J37" i="12" s="1"/>
  <c r="G39" i="12"/>
  <c r="J38" i="12"/>
  <c r="G38" i="12"/>
  <c r="J36" i="12"/>
  <c r="G36" i="12"/>
  <c r="J35" i="12"/>
  <c r="J34" i="12"/>
  <c r="G34" i="12"/>
  <c r="J33" i="12"/>
  <c r="G33" i="12"/>
  <c r="J32" i="12"/>
  <c r="G32" i="12"/>
  <c r="G31" i="12"/>
  <c r="J30" i="12"/>
  <c r="G30" i="12"/>
  <c r="J29" i="12"/>
  <c r="G29" i="12"/>
  <c r="J28" i="12"/>
  <c r="G28" i="12"/>
  <c r="J27" i="12"/>
  <c r="G27" i="12"/>
  <c r="G26" i="12"/>
  <c r="G25" i="12"/>
  <c r="G24" i="12"/>
  <c r="J23" i="12"/>
  <c r="G23" i="12"/>
  <c r="J22" i="12"/>
  <c r="G22" i="12"/>
  <c r="J21" i="12"/>
  <c r="G21" i="12"/>
  <c r="J19" i="12"/>
  <c r="J18" i="12"/>
  <c r="J17" i="12"/>
  <c r="G17" i="12"/>
  <c r="J16" i="12"/>
  <c r="J15" i="12"/>
  <c r="G15" i="12"/>
  <c r="J14" i="12"/>
  <c r="J13" i="12"/>
  <c r="G13" i="12"/>
  <c r="J12" i="12"/>
  <c r="G12" i="12"/>
  <c r="H5" i="38"/>
  <c r="G37" i="12"/>
  <c r="J20" i="12" l="1"/>
  <c r="J44" i="12"/>
  <c r="G49" i="12"/>
  <c r="G68" i="12"/>
  <c r="J15" i="38"/>
  <c r="G20" i="12"/>
  <c r="J96" i="12"/>
  <c r="G16" i="35"/>
  <c r="F6" i="36"/>
  <c r="K10" i="37"/>
  <c r="G15" i="38"/>
  <c r="G11" i="12"/>
  <c r="J11" i="12"/>
  <c r="J68" i="12"/>
  <c r="I16" i="35"/>
  <c r="G10" i="37"/>
  <c r="E6" i="13"/>
  <c r="E12" i="13" s="1"/>
  <c r="F5" i="15"/>
  <c r="F9" i="15" s="1"/>
  <c r="I15" i="38"/>
  <c r="H15" i="38"/>
</calcChain>
</file>

<file path=xl/comments1.xml><?xml version="1.0" encoding="utf-8"?>
<comments xmlns="http://schemas.openxmlformats.org/spreadsheetml/2006/main">
  <authors>
    <author>HVEN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HVEN: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<sst xmlns="http://schemas.openxmlformats.org/spreadsheetml/2006/main" count="689" uniqueCount="371">
  <si>
    <t>Աշխատանքների անվանումը</t>
  </si>
  <si>
    <t>Նախագիծ N</t>
  </si>
  <si>
    <t>Հատոր N</t>
  </si>
  <si>
    <t>Ժամանակացույց (ամիսներով)</t>
  </si>
  <si>
    <t>4-022-01</t>
  </si>
  <si>
    <t>Ժամանակավոր սնման սխեմա</t>
  </si>
  <si>
    <t>4-022-02</t>
  </si>
  <si>
    <t>4-022-03</t>
  </si>
  <si>
    <t>4-022-04</t>
  </si>
  <si>
    <t>10 կՎ սարքավորումների և առմուտերի ապամոնտաժում</t>
  </si>
  <si>
    <t>10 կՎ</t>
  </si>
  <si>
    <t>110 կՎ</t>
  </si>
  <si>
    <t>220 կՎ</t>
  </si>
  <si>
    <t>4-022-05</t>
  </si>
  <si>
    <t>Ուժային և ստուգիչ մալուխների ապամոնտաժում</t>
  </si>
  <si>
    <t>4-022-07</t>
  </si>
  <si>
    <t>Հիմնական սնման սխեմա</t>
  </si>
  <si>
    <t>4-022-06</t>
  </si>
  <si>
    <t>4-022-08</t>
  </si>
  <si>
    <t>ՕՂԿ-ի շենքի նորոգում</t>
  </si>
  <si>
    <t>4-022-09</t>
  </si>
  <si>
    <t>Պահեստային մասի նորոգում</t>
  </si>
  <si>
    <t>4-022-10</t>
  </si>
  <si>
    <t>4-022-11</t>
  </si>
  <si>
    <t>Հակահրդեհային ջրավազանի կառուցում</t>
  </si>
  <si>
    <t>4-022-12</t>
  </si>
  <si>
    <t>4-022-13</t>
  </si>
  <si>
    <t>Պահակային ծառայության շենքի կառուցում</t>
  </si>
  <si>
    <t>4-022-14</t>
  </si>
  <si>
    <t xml:space="preserve">Ավտոտնակի կառուցում հինգ մեքենայի համար </t>
  </si>
  <si>
    <t>Շենքերի և շինությունների ապամոնտաժում</t>
  </si>
  <si>
    <t>Հենապատերի նորոգում և նոր հենապատի կառուցում արտաքին պարսպի վերակառուցում՝ դարպասների տեղադրումով</t>
  </si>
  <si>
    <t>«Գյումրի - 2»     220/110/10կՎ  ենթակայանի վերակառուցման համաֆինանսավորման մասով շինարարական աշխատանքների կատարման ժամանակացույց</t>
  </si>
  <si>
    <t>«Գյումրի - 2»     220/110/10կՎ  ենթակայանի վերակառուցման համաֆինանսավորման մասով էլեկտրատեխնիկական աշխատանքների կատարման ժամանակացույց</t>
  </si>
  <si>
    <t>220 կՎ ԲԲՍ-ի   և   ԱՏ-2 - ի ապամոնտաժում,                            «Ղարս» ՕԳ-ի արգելափակիչ համակարգի ապամոնտաժում</t>
  </si>
  <si>
    <t xml:space="preserve">ԱՏ-1 և 10 կՎ գծային տրանսֆորմատորների նորոգում և ներկում,                                                                                         </t>
  </si>
  <si>
    <t>Յուղի պահոցների նորոգում և ներկում</t>
  </si>
  <si>
    <t>արհեստանոց</t>
  </si>
  <si>
    <t>կոմպրես.</t>
  </si>
  <si>
    <t xml:space="preserve">110 կՎ ԲԲՍ-ի </t>
  </si>
  <si>
    <t xml:space="preserve"> և կոնդեսատորների ապամոնտաժում</t>
  </si>
  <si>
    <t>I փուլ</t>
  </si>
  <si>
    <t xml:space="preserve"> II փուլ</t>
  </si>
  <si>
    <t>ԳՏ-2</t>
  </si>
  <si>
    <t>ԱՏ-1</t>
  </si>
  <si>
    <t>ԳՏ-1</t>
  </si>
  <si>
    <t>Ծանոթություն`</t>
  </si>
  <si>
    <t xml:space="preserve">«Խաչքար - 1, 2» ՕԳ-ի ՕՂՎ-ի սարքերի ապամոնտաժում </t>
  </si>
  <si>
    <t>Տարածքի մաքրում և համահարդեցում Ներքին ցանցավոր ցանկապատի կառուցում</t>
  </si>
  <si>
    <t>4-022-15</t>
  </si>
  <si>
    <t>Խաչքար ՕՂԿ</t>
  </si>
  <si>
    <t>§Գյումրի-2¦ 220/110/10կՎ ենթակայանի վերակառուցման համաֆինանսավորման մասով էլեկտրատեխնիկական աշխատանքների կատարման ժամանակացույցը ենթակա է փոփոխության  կապված էներգահամակարգի ռեժիմներից ¨ Գլխավոր կապալառուի ներկայացրած ժամանակացույցից:</t>
  </si>
  <si>
    <t>220 կՎ ԲԲՍ-ի   և   ԱՏ-2 - ի ապամոնտաժում, «Ղարս» ՕԳ-ի արգելափակիչ համակարգի ապամոնտաժում</t>
  </si>
  <si>
    <t>Ð³í»Éí³Í 1 ³)</t>
  </si>
  <si>
    <t>³é³ç³¹ñ³ÝùÇ</t>
  </si>
  <si>
    <t>Ðñ³í»ñÇ ï»ËÝÇÏ³Ï³Ý</t>
  </si>
  <si>
    <t>Ð³í»Éí³Í 1 µ)</t>
  </si>
  <si>
    <t>Ð³í»Éí³Í 2</t>
  </si>
  <si>
    <t>ò²ÜÎ</t>
  </si>
  <si>
    <r>
      <t xml:space="preserve"> </t>
    </r>
    <r>
      <rPr>
        <b/>
        <sz val="13"/>
        <color indexed="8"/>
        <rFont val="Calibri"/>
        <family val="2"/>
        <charset val="204"/>
      </rPr>
      <t>«Գյումրի - 2»     220/110/10կՎ  ենթակայանի վերակառուցման համաֆինանսավորման մաս</t>
    </r>
    <r>
      <rPr>
        <b/>
        <sz val="13"/>
        <color indexed="8"/>
        <rFont val="Times Armenian"/>
        <family val="1"/>
      </rPr>
      <t xml:space="preserve">áí </t>
    </r>
  </si>
  <si>
    <t>¾É»Ïïñ³ï»ËÝÇÏ³Ï³Ý ¨ ßÇÝ³ñ³ñ³Ï³Ý ³ßË³ï³ÝùÝ»ñÇ Ý³Ë³·Í»ñÇ</t>
  </si>
  <si>
    <t>§Գյումրի-2¦ 220/110/10կՎ ենթակայանի վերակառուցման համաֆինանսավորման մասով շինարարական աշխատանքների կատարման  ժամանակացույցը ենթակա է փոփոխության  կապված էներգահամակարգի ռեժիմներից ¨ Գլխավոր կապալառուի Ñ»ï Ñ³Ù³Ó³ÛÝ»óí³Í ժամանակացույցից:</t>
  </si>
  <si>
    <t>§Գյումրի-2¦ 220/110/10կՎ ենթակայանի վերակառուցման համաֆինանսավորման մասով էլեկտրատեխնիկական աշխատանքների կատարման ժամանակացույցը ենթակա է փոփոխության  կապված էներգահամակարգի ռեժիմներից ¨ Գլխավոր կապալառուի Ñ»ï Ñ³Ù³Ó³ÛÝ»óí³Í ժամանակացույցից:</t>
  </si>
  <si>
    <t>Կապալի Պայմանագրի N --------</t>
  </si>
  <si>
    <t>Պատվիրատու՝ Ս. Աբրահամյան           -------------------------------</t>
  </si>
  <si>
    <t>Կապալի Պայմանագրի N -------</t>
  </si>
  <si>
    <t>Պատվիրատու՝ Ս. Աբրահամյան   ---------------------------</t>
  </si>
  <si>
    <t>Կապալառու՝  Գ. Ասլանյան ------------------------------</t>
  </si>
  <si>
    <t>Կապալառու՝ Գ. Ասլանյան --------------------------</t>
  </si>
  <si>
    <t>առ՝ 16.12.2011թ.</t>
  </si>
  <si>
    <t xml:space="preserve"> -</t>
  </si>
  <si>
    <t xml:space="preserve"> - </t>
  </si>
  <si>
    <t xml:space="preserve">  -</t>
  </si>
  <si>
    <t>Միացություն</t>
  </si>
  <si>
    <t>Քանակ</t>
  </si>
  <si>
    <t>հատ</t>
  </si>
  <si>
    <t>լրակազմ</t>
  </si>
  <si>
    <t xml:space="preserve">220կՎ Հաղորդաձող </t>
  </si>
  <si>
    <t>220կՎ ԲԲՍ</t>
  </si>
  <si>
    <t>Արգելափակիչներ, կապի կոնդենսատորներ</t>
  </si>
  <si>
    <t>110կՎ Հաղորդաձող</t>
  </si>
  <si>
    <t>110կվ ԲԲՍ</t>
  </si>
  <si>
    <t>35/35 կՎ ԳԿՏ</t>
  </si>
  <si>
    <t xml:space="preserve">35/04կՎ ՍԿՏ  </t>
  </si>
  <si>
    <t>35կՎ ՓԲՍ</t>
  </si>
  <si>
    <t>35կՎ ԲԲՍ</t>
  </si>
  <si>
    <t>Ռելեկան պաշտպանության վահաններ (արկղ և այլն) Պաշտպանության համակարգ</t>
  </si>
  <si>
    <t>Ցածր լարման ուժային, ղեկավարման և պաշտպանության մալուխներ</t>
  </si>
  <si>
    <t>Ղեկավարման շենքի վերակառուցում</t>
  </si>
  <si>
    <t>Պահակատան քարե շենքի կառուցում</t>
  </si>
  <si>
    <t>Պահեստի, արհեստանոցի, ավտոկայանատեղիի շենքի վերակառուցում</t>
  </si>
  <si>
    <t>Շենքերի կահավորման համար կահույք</t>
  </si>
  <si>
    <t>Պահեստի, արհեստանոցի, ավտոկայանատեղիի շենքին կից շինության ապամոնտաժում</t>
  </si>
  <si>
    <t>Հին մալուխային խրամուղիների ապամոնտաժում և նորերի մոնտաժում</t>
  </si>
  <si>
    <t>Տարածքի մաքրում, համահարթեցում, կանաչապատում</t>
  </si>
  <si>
    <t>Բաց պահեստի տարածքի տոփանում և խճապատում</t>
  </si>
  <si>
    <t>Արտաքին քարե և պանելային պարիսպի վերակառուցում</t>
  </si>
  <si>
    <t>Սեպտիկ հորի կառուցում և միացում կոյուղու համակարգին</t>
  </si>
  <si>
    <t>Հողակցման և ամպրոպապաշտման համակարգ</t>
  </si>
  <si>
    <t>Յուղակուտակման, սեպարացիայի և յուղահեռացման համակարգ ներառյալ յուղահավաք հորը</t>
  </si>
  <si>
    <t>Ջրամատակարարման, ջրահեռացման և կոյուղու համակարգ</t>
  </si>
  <si>
    <t>Ենթակայանի դրենաժային համակարգ</t>
  </si>
  <si>
    <t>Ենթակայանի արտաքին, ներքին և վթարային լուսավորման համակարգ</t>
  </si>
  <si>
    <t>Ենթակայանի աշխատակիցների աշխատաժամանակի  հաշվառման համակարգ</t>
  </si>
  <si>
    <t>Շինաղբի տեղափոխում մոտ 2,5 կմ հեռավորության վրա</t>
  </si>
  <si>
    <t>Ենթակայանի տեսահսկման համակարգ</t>
  </si>
  <si>
    <t>220կՎ ԲԲՍ-ի հենապատի վերակառուցում</t>
  </si>
  <si>
    <t>Գործարանային փորձարկում</t>
  </si>
  <si>
    <t>Հաշվիչներ A1802RAL-P4GB-DW</t>
  </si>
  <si>
    <t>Պահեստամասեր, գործիքներ, չափիչ սարքեր</t>
  </si>
  <si>
    <t xml:space="preserve">ԸՆԴԱՄԵՆԸ </t>
  </si>
  <si>
    <t>110կՎ Մարշալ կիոսկներ</t>
  </si>
  <si>
    <t>Ապամոնտաժում</t>
  </si>
  <si>
    <t>Մոնտաժում</t>
  </si>
  <si>
    <t xml:space="preserve">    հատ</t>
  </si>
  <si>
    <t>Պահեստի, արհեստանոցի, ավտոկայանատեղիի շենքի և ջրավազանի միջև պատի, ինչպես նաև բաց պահեստին կից պատի ապամոնտաժում</t>
  </si>
  <si>
    <t>Հակահրդեհային երկու  ջրավազանների վերակառուցում</t>
  </si>
  <si>
    <t>Գոյություն ունեցող գլխավոր և վթարային դարպասների ապամոնտաժում, նորերի մատակարարում և տեղադրում</t>
  </si>
  <si>
    <t>Ուսուցում տեղանքում և արտադրողի ուսուցման կենտրոնում</t>
  </si>
  <si>
    <t xml:space="preserve">Ապամոնտաժված բոլոր սարք-սարքավորումների, մետաղական կոնստրուկցիանների տեղափոխում բաց պահեստի տարածք </t>
  </si>
  <si>
    <t>Ենթակայանի հակահրդեհային համակարգ և կապ 911 ծառայության հետ</t>
  </si>
  <si>
    <t>Հաղորդաձողերի փոխարինում</t>
  </si>
  <si>
    <t>2.1</t>
  </si>
  <si>
    <t>2.2</t>
  </si>
  <si>
    <t>2.3</t>
  </si>
  <si>
    <t>2.4</t>
  </si>
  <si>
    <t>3.1</t>
  </si>
  <si>
    <t>3.2</t>
  </si>
  <si>
    <t>4.1</t>
  </si>
  <si>
    <t>4.2</t>
  </si>
  <si>
    <t>5.1</t>
  </si>
  <si>
    <t>5.2</t>
  </si>
  <si>
    <t>6.1</t>
  </si>
  <si>
    <t>6.2</t>
  </si>
  <si>
    <t>7.1</t>
  </si>
  <si>
    <t>7.2</t>
  </si>
  <si>
    <t>7.3</t>
  </si>
  <si>
    <t>7.4</t>
  </si>
  <si>
    <t>7.5</t>
  </si>
  <si>
    <t>7.6</t>
  </si>
  <si>
    <t>7.7</t>
  </si>
  <si>
    <t>Հավելված №1</t>
  </si>
  <si>
    <t xml:space="preserve"> Հայաստանի Հանրապետության հանրային ծառայությունները կարգավորող հանձնաժողովի</t>
  </si>
  <si>
    <t>№</t>
  </si>
  <si>
    <t>Չափի միավոր</t>
  </si>
  <si>
    <t>Օդային գծերի բջիջների սարքավորումների փոխարինում</t>
  </si>
  <si>
    <t>Ավտոտրանսֆորմատորների և իր միացությունների փոխարինում</t>
  </si>
  <si>
    <t>3.3</t>
  </si>
  <si>
    <t>3.4</t>
  </si>
  <si>
    <t>5.3</t>
  </si>
  <si>
    <t xml:space="preserve">35 կՎ բաց բաշխիչ սարքավորման փոխարինում 35 կՎ փակ բաշխիչ սարքավորումով </t>
  </si>
  <si>
    <t>Բաց բաշխիչ սարքավորումների փոխարինում</t>
  </si>
  <si>
    <t>Ռելեկան պաշտպանության և ավտոմատիկայի սարքվածքների արդիականացում</t>
  </si>
  <si>
    <t>Ներքին ցանցավոր ցանկապատի ապամոնտաժում և նոր ներքին ցանկապատի կառուցում</t>
  </si>
  <si>
    <t>8.1</t>
  </si>
  <si>
    <t>Այլ ծառայություններ</t>
  </si>
  <si>
    <t>8.2</t>
  </si>
  <si>
    <t>9</t>
  </si>
  <si>
    <t>Շինարարական աշխատանքներ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</si>
  <si>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</si>
  <si>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</si>
  <si>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</si>
  <si>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</si>
  <si>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</si>
  <si>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</si>
  <si>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</si>
  <si>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</si>
  <si>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</si>
  <si>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</si>
  <si>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</si>
  <si>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</si>
  <si>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</si>
  <si>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</si>
  <si>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</si>
  <si>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</si>
  <si>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</si>
  <si>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</si>
  <si>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</si>
  <si>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</si>
  <si>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</si>
  <si>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</si>
  <si>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</si>
  <si>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</si>
  <si>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</si>
  <si>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9.1</t>
  </si>
  <si>
    <t>9.2</t>
  </si>
  <si>
    <t>9.3</t>
  </si>
  <si>
    <t>9.4</t>
  </si>
  <si>
    <t>9.5</t>
  </si>
  <si>
    <t>9.6</t>
  </si>
  <si>
    <t>9.7</t>
  </si>
  <si>
    <t>9.8</t>
  </si>
  <si>
    <t>10</t>
  </si>
  <si>
    <r>
      <t>220կՎ</t>
    </r>
    <r>
      <rPr>
        <sz val="12"/>
        <rFont val="GHEA Grapalat"/>
        <family val="3"/>
      </rPr>
      <t xml:space="preserve"> լարման տրանսֆորմատոր-2</t>
    </r>
  </si>
  <si>
    <t>220կՎ գերլարման սահմանափակիչ</t>
  </si>
  <si>
    <t xml:space="preserve">220կՎ բաժանիչ մեկ հողանցման դանակով </t>
  </si>
  <si>
    <r>
      <t>220կՎ</t>
    </r>
    <r>
      <rPr>
        <sz val="12"/>
        <rFont val="GHEA Grapalat"/>
        <family val="3"/>
      </rPr>
      <t xml:space="preserve"> լարման տրանսֆորմատոր-1</t>
    </r>
  </si>
  <si>
    <r>
      <t>110կՎ</t>
    </r>
    <r>
      <rPr>
        <sz val="12"/>
        <rFont val="GHEA Grapalat"/>
        <family val="3"/>
      </rPr>
      <t xml:space="preserve"> լարման տրանսֆորմատոր</t>
    </r>
  </si>
  <si>
    <r>
      <t>Ավտոտրանսֆորմատոր-2</t>
    </r>
    <r>
      <rPr>
        <sz val="12"/>
        <rFont val="GHEA Grapalat"/>
        <family val="3"/>
      </rPr>
      <t xml:space="preserve"> (ապամոնտաժում 63 ՄՎԱ,  մոնտաժում 125 ՄՎԱ)</t>
    </r>
  </si>
  <si>
    <t>110կՎ գերլարման սահմանափակիչ</t>
  </si>
  <si>
    <t>110կՎ բաժանիչ մեկ հողանցման դանակով</t>
  </si>
  <si>
    <t>110կՎ անջատիչ</t>
  </si>
  <si>
    <t>110կՎ հոսանքի տրանսֆորմատոր</t>
  </si>
  <si>
    <t>35կՎ գերլարման սահմանափակիչ</t>
  </si>
  <si>
    <r>
      <t>Ավտոտրանսֆորմատոր-1</t>
    </r>
    <r>
      <rPr>
        <sz val="12"/>
        <rFont val="GHEA Grapalat"/>
        <family val="3"/>
      </rPr>
      <t xml:space="preserve"> (ապամոնտաժում 63 ՄՎԱ,  մոնտաժում 125 ՄՎԱ)</t>
    </r>
  </si>
  <si>
    <t xml:space="preserve">110կՎ բաժանիչ երկու հողանցման դանակով </t>
  </si>
  <si>
    <t>110կՎ լարման տրանսֆորմատոր</t>
  </si>
  <si>
    <t>Գծային կարգավորիչ տրանսֆորմատոր</t>
  </si>
  <si>
    <t>Սեփական կարիքների տրանսֆորմատոր</t>
  </si>
  <si>
    <t xml:space="preserve">220կՎ հենարանային մեկուսիչներ </t>
  </si>
  <si>
    <t xml:space="preserve">110կՎ հենարանային մեկուսիչներ </t>
  </si>
  <si>
    <t xml:space="preserve">35կՎ բաժանիչ մեկ հողանցման դանակով </t>
  </si>
  <si>
    <t xml:space="preserve">35կՎ անջատիչ </t>
  </si>
  <si>
    <t>35կՎ հոսանքի տրանսֆորմատոր</t>
  </si>
  <si>
    <t>35կՎ լարման տրանսֆորմատոր</t>
  </si>
  <si>
    <t xml:space="preserve">35կՎ բաժանիչ </t>
  </si>
  <si>
    <t xml:space="preserve">35կՎ դողեր </t>
  </si>
  <si>
    <t xml:space="preserve">35կՎ պորտալներ </t>
  </si>
  <si>
    <t xml:space="preserve">35կՎ հենարանային մեկուսիչներ </t>
  </si>
  <si>
    <t xml:space="preserve">13 բջիջ </t>
  </si>
  <si>
    <t xml:space="preserve"> SCADA համակարգ </t>
  </si>
  <si>
    <t>Յուղի բաքերի վերանորոգում և ներկում</t>
  </si>
  <si>
    <t>Պոմպակայանի և հրդեհաշիջման համակարգի խողովակաշարերի կառուցում, հիդրանտների տեղադրումով</t>
  </si>
  <si>
    <t xml:space="preserve"> Հետիոտնային անցուղիների կառուցում</t>
  </si>
  <si>
    <t xml:space="preserve">Շքամուտքային ամբարձիչի և ռելսային գծերի ապամոնտաժում </t>
  </si>
  <si>
    <t>Ապամոնտաժված ավտոտրանսֆորմատորների տեղափոխում բաց պահեստի տարածք</t>
  </si>
  <si>
    <t>220կՎ Վարդենիս օդային գիծ</t>
  </si>
  <si>
    <t>220կՎ Լիճք օդային գիծ</t>
  </si>
  <si>
    <t>110կՎ Փարվանա օդային գիծ</t>
  </si>
  <si>
    <t>110կՎ Ոսկեհատ օդային գիծ</t>
  </si>
  <si>
    <t xml:space="preserve"> 400Վ փոփոխուն հոսանքի համակարգ</t>
  </si>
  <si>
    <t>220 Վ հաստատուն հոսանքի համակարգ</t>
  </si>
  <si>
    <t>48 Վ հաստատուն հոսանքի համակարգ</t>
  </si>
  <si>
    <t>35 կՎ ուժային մալուխներ</t>
  </si>
  <si>
    <t>35 կՎ ՓԲՍ քարե շենքի կառուցում</t>
  </si>
  <si>
    <t>Գոյություն ունեցող բոլոր մետաղական կոնստրուկցիաների, պորտալների և դրանց հիմքերի վերանորոգում</t>
  </si>
  <si>
    <t>Ներդրումների կանխատեսվող ծավալը</t>
  </si>
  <si>
    <t>Ընդամենը</t>
  </si>
  <si>
    <t xml:space="preserve">Ընդհանուր գին </t>
  </si>
  <si>
    <t xml:space="preserve">Ընդհանուր գին 
</t>
  </si>
  <si>
    <t xml:space="preserve">Միավոր գին </t>
  </si>
  <si>
    <t>110կՎ հաղորդաձող՝ ներառյալ հաղորդալարերը, մեկուսիչները, գծային արմատուրաները</t>
  </si>
  <si>
    <t>220կՎ հաղորդաձող` ներառյալ հաղորդալարերը, մեկուսիչները, գծային արմատուրաները</t>
  </si>
  <si>
    <t>Էլեկտրատեխնիկական և շինարարական ընդհանուր նախագծային աշխատանքներ</t>
  </si>
  <si>
    <t>Ավտոտրանս-ֆորմատոր-2</t>
  </si>
  <si>
    <t>Ավտոտրանս-ֆորմատոր-1</t>
  </si>
  <si>
    <t xml:space="preserve"> Ներդրումային ծրագրի
ուղղությունը, ենթաուղղությունը </t>
  </si>
  <si>
    <t>Գրասենյակային գույքի ձեռքբերում</t>
  </si>
  <si>
    <t>ՍԿԱԴԱ տեղեկատվական/կառավարման համակարգի արդիականացում</t>
  </si>
  <si>
    <t>2021 թվականի ________ ____ի  №______ որոշման</t>
  </si>
  <si>
    <t>Համակարգչային ծառայությունների, տեխնիկայի և աքսեսուարների ձեռքբերում</t>
  </si>
  <si>
    <t>Հ/Հ</t>
  </si>
  <si>
    <t>Անվանումը</t>
  </si>
  <si>
    <t>Չ/մ</t>
  </si>
  <si>
    <t>Քանակը</t>
  </si>
  <si>
    <t>Միավորի արժեքը</t>
  </si>
  <si>
    <t>Տպիչ երեքը մեկում, ADF ով</t>
  </si>
  <si>
    <t>Մոնիտոր</t>
  </si>
  <si>
    <t>«Ալավերդի-2» 220 կՎ ենթակայան</t>
  </si>
  <si>
    <t>«Վանաձոր-2» 220 կՎ ենթակայան</t>
  </si>
  <si>
    <t>«Կամո» 220 կՎ ենթակայան</t>
  </si>
  <si>
    <t>IP հեռախոս</t>
  </si>
  <si>
    <t>Անխափան սնուցման սարք</t>
  </si>
  <si>
    <t>Օդորակիչ 20ք.մ.</t>
  </si>
  <si>
    <t>Օդորակիչ 50 ք.մ.</t>
  </si>
  <si>
    <t>Աթոռ</t>
  </si>
  <si>
    <t>Աթոռ շարժական</t>
  </si>
  <si>
    <t>Աշխատանքային բազկաթոռ</t>
  </si>
  <si>
    <t>Գրապահարան</t>
  </si>
  <si>
    <t>Գրասեղան</t>
  </si>
  <si>
    <t>Սեղան դիմադիրով</t>
  </si>
  <si>
    <t>Չհրկիզվող պահարան</t>
  </si>
  <si>
    <t>Մեծ ցուցատախտակ, որի մեջ ներառված լինի արգելող, նախազգուշացնող և թույլատրող ցուցանակներ</t>
  </si>
  <si>
    <t>Պատին ամրացվող անվտանգության առաջնային միջոցների ցուցատախտակ</t>
  </si>
  <si>
    <t>Ռելե կրկնիչի կոմուտացիոն ապարատների</t>
  </si>
  <si>
    <t>Ռելե ավտոմատիկայի կրկնիչի</t>
  </si>
  <si>
    <t>LTB մակնիշի էլեգազային անջատիչների BLK շարժաբերի համար ինդուկտիվ անկոնտակտ ծայրային անջատիչ</t>
  </si>
  <si>
    <t>Omicron CMC 356 ծրագրային լիցենզիա</t>
  </si>
  <si>
    <t>Բետոնախառնիչ 220 վ</t>
  </si>
  <si>
    <t>Բենզինային խոտհնձիչ</t>
  </si>
  <si>
    <t>Մեծ բալգարկա</t>
  </si>
  <si>
    <t>Օդորակիչ 70 ք.մ.</t>
  </si>
  <si>
    <t xml:space="preserve">Ընկերության տեղամասերում մուտքի/ելքի վերահսկման համակարգերի ներդնում </t>
  </si>
  <si>
    <t>Հյուսիսարևելյան (Վանաձոր) տեղամաս</t>
  </si>
  <si>
    <t>Հյուսիսարևելյան (Սևան),Արևմտյան, Գորիս և Զանգեզուր տեղամասեր</t>
  </si>
  <si>
    <t>Ընկերության ենթակայաններում մուտքի վերահսկման համակարգի ներդնում</t>
  </si>
  <si>
    <t xml:space="preserve"> «Կամո», «Չարենցավան-3», «Վանաձոր-1», «Ագարակ-2» ենթակայաններ</t>
  </si>
  <si>
    <t>«Հաղթանակ», «Մարաշ», «Շահումյան-2» ենթակայաններ</t>
  </si>
  <si>
    <t>«Եղեգնաձոր», «Ալավերդի-2» ենթակայաններ</t>
  </si>
  <si>
    <t xml:space="preserve">Ընկերության տեղամասերում համակարգչային (լոկալ ցանց) և հեռախոսային ցանցի կառուցում </t>
  </si>
  <si>
    <t>Հյուսիսարևելյան և Արևմտյան տեղամասեր</t>
  </si>
  <si>
    <t>Գորիս և Զանգեզուր տեղամասեր</t>
  </si>
  <si>
    <t>Տեսադիտարկման համակարգի ներդնում ընկերության ենթակայաններում</t>
  </si>
  <si>
    <t>Վանաձոր-2 ենթակայան</t>
  </si>
  <si>
    <t>Տեսադիտարկման համակարգի կենտրոնացված կառավարման համակարգի ներդնում</t>
  </si>
  <si>
    <t>HP Servers and Storage Hardware Suppor and Warrantly 24/7</t>
  </si>
  <si>
    <t>Գյումրի-2, Վանաձոր-1   ենթակայաններ</t>
  </si>
  <si>
    <t>Հաղթանակ,Շահումյան,Ալավերդի, Չարենցավան-3 և Աշնակ ենթակայաններ</t>
  </si>
  <si>
    <t>Առաջին բուժօգնության ուսուցման համար նախատեսված մանեկեն (ներառյալ դյուրակիր համակարգիչ)</t>
  </si>
  <si>
    <t>Ընկերության բոլոր ենթակայաններ</t>
  </si>
  <si>
    <t>Շենքերի հակահրդեհային համակարգի ներդրում</t>
  </si>
  <si>
    <t>Ենթակայանի տեսահսկման համակարգի ներդրում</t>
  </si>
  <si>
    <t>Արտաքին և ներքին ճանապարհների կառուցում</t>
  </si>
  <si>
    <t>220/110/35կՎ «Լիճք»  ենթակայանի վերակառուցմանն ուղղված 2022 թթ. ներդրումների կանխատեսվող ծավալը</t>
  </si>
  <si>
    <t>Ենթակայաններում ֆիզիկական անվտանգության համակարգերի ներդրում</t>
  </si>
  <si>
    <t>Թվային կշեռք մինչև 10տ</t>
  </si>
  <si>
    <t>Թվային կշեռք մինչև 30տ</t>
  </si>
  <si>
    <t>Սառնարան</t>
  </si>
  <si>
    <t>Ենթակայաններում արտաքին լուսավորության համակարգի ներդրում</t>
  </si>
  <si>
    <t>ե/կ</t>
  </si>
  <si>
    <t>Վարչական շենքի լուսավորության նոր համակարգի ներդրում</t>
  </si>
  <si>
    <t>-</t>
  </si>
  <si>
    <t>Ռելե 10կՎ ՓԲՍ-ի հեռացող գծերի բջիջների համար</t>
  </si>
  <si>
    <t>Ռելե 10կՎ ՓԲՍ-ի մուտքերի և ՄՍԱ-ի բջիջների համարհեռացող գծերի բջիջների համար</t>
  </si>
  <si>
    <t>Գույքագրման համակարգ՝ ծրագրային ապահովմամբ</t>
  </si>
  <si>
    <t>Դյուրակիր համակարգիչ</t>
  </si>
  <si>
    <t>Համակարգիչ</t>
  </si>
  <si>
    <t>Համակարգիչ (գերհզոր)</t>
  </si>
  <si>
    <t>Ընդամենը 2022թ․</t>
  </si>
  <si>
    <t>Այլ աշխատանքներ</t>
  </si>
  <si>
    <t>Ընդհանուրը</t>
  </si>
  <si>
    <t>Կահույքի ձեռքբերում</t>
  </si>
  <si>
    <t>Պահեստամասերի, գործիքների և չափիչ սարքերի ձեռքբերում</t>
  </si>
  <si>
    <t xml:space="preserve">2023 թվականին </t>
  </si>
  <si>
    <t xml:space="preserve">Ընդամենը </t>
  </si>
  <si>
    <t>Ներդրումների կանխատեսվող ծավալը, որից՝</t>
  </si>
  <si>
    <t xml:space="preserve">2024 թվականին </t>
  </si>
  <si>
    <t>Ընդամենը 2022-2024 թվականներ</t>
  </si>
  <si>
    <t>1</t>
  </si>
  <si>
    <t>2</t>
  </si>
  <si>
    <t>3</t>
  </si>
  <si>
    <t>4</t>
  </si>
  <si>
    <t>5</t>
  </si>
  <si>
    <t>1.1</t>
  </si>
  <si>
    <t>1.2</t>
  </si>
  <si>
    <t>220/110/35 կՎ «Լիճք»  ենթակայանի վերակառուցմանն ուղղված ներդրումների 2023 թվականի կանխատեսվող ծավալը</t>
  </si>
  <si>
    <t xml:space="preserve">       մլն դրամ՝ առանց ԱԱՀ</t>
  </si>
  <si>
    <t>Ենթակայանի հակահրդեհային և կապի (911 ծառայության հետ) համակարգերի ներդրում</t>
  </si>
  <si>
    <t>220/110/6 կՎ «Ագարակ-2»  ենթակայանի վերակառուցմանն ուղղված 2023 թվականի ներդրումների կանխատեսվող ծավալը</t>
  </si>
  <si>
    <t>110 կՎ ԲԲՍ-ի սարքավորումների հիմքերի և հենարանների, պորտալների վերակառուցում</t>
  </si>
  <si>
    <t>Շենքերի արտաքին և ներքին ջրամատակարարման և կոյուղու կառուցում</t>
  </si>
  <si>
    <t>Շենքերի ջեռուցման, օդափոխության համակարգի ներդրում</t>
  </si>
  <si>
    <t xml:space="preserve">                                                                                     մլն դրամ՝ առանց ԱԱՀ</t>
  </si>
  <si>
    <t>220/110/35 կՎ «Շինուհայր»  ենթակայանի վերակառուցմանն ուղղված 2023-2024 թվականների ներդրումների կանխատեսվող ծավալը</t>
  </si>
  <si>
    <t>Արտաքին և ներքին ցանկապատի կառուցում</t>
  </si>
  <si>
    <t>Մալուխային անցուղիների կառուցում</t>
  </si>
  <si>
    <t>Յուղահեռացման համակարգի ներդրում</t>
  </si>
  <si>
    <t xml:space="preserve">          մլն դրամ՝ առանց ԱԱՀ</t>
  </si>
  <si>
    <t>Ընկերության շահագործման կազմակերպման համար այլ ուղղություններով իրականացվելիք ներդրումների 2023-2024 թվականներին կանխատեսվող ծավալը</t>
  </si>
  <si>
    <t xml:space="preserve">                     մլն դրամ՝ առանց ԱԱՀ</t>
  </si>
  <si>
    <t>6</t>
  </si>
  <si>
    <t>Արտադրական նշանակության սարքավորումների. գործիքների և անվտանգության պարագաների ձեռքբերում</t>
  </si>
  <si>
    <t>«Ալավերդի -2» 220 կՎ ենթակայանում ռելեական պաշտպանության և ավտոմատիկայի համակարգի ներդրում (արդիականացում)</t>
  </si>
  <si>
    <t xml:space="preserve">I-ին մաս․ Ենթակայանի ԱՏ-3-ի և հապատասխան 220/110/10 կՎ սարքվածքների փոխարինում, հիմնանորոգում և կարգաբերում </t>
  </si>
  <si>
    <t xml:space="preserve">II-րդ մաս․ Ենթակայանի ԱՏ-1-ի և հապատասխան 220/110/10 կՎ սարքվածքների փոխարինում, հիմնանորոգում և կարգաբերում </t>
  </si>
  <si>
    <t xml:space="preserve">III-րդ մաս․ Ենթակայանի ԱՏ-2-ի և հապատասխան 220/110/10 կՎ սարքվածքների փոխարինում, հիմնանորոգում և կարգաբերում </t>
  </si>
  <si>
    <t>Ենթակայանի շենք-շինությունների աշխատանքային ու վթարային լուսավորության և հողանցման համակարգի ներդրում</t>
  </si>
  <si>
    <t>Հետիոտնային անցուղիների կառուցում</t>
  </si>
  <si>
    <t xml:space="preserve">Ներդրումների կանխատեսվող ծավալը, որից՝ </t>
  </si>
  <si>
    <t>Ենթակայանի շենք-շինությունների բանվորական և վթարային լուսավորության և հողանցման համակարգի ներդրում</t>
  </si>
  <si>
    <t>Շենքերի ջեռուցման և օդափոխության համակարգերի ներդրում</t>
  </si>
  <si>
    <t>Այլ շենք-շինությունների հիմնանորոգում</t>
  </si>
  <si>
    <t>Ենթակայանի կառավարման կետի շենքի վերակառուցում</t>
  </si>
  <si>
    <t>Ներքին և արտաքին ճանապարհների կառուցում, բարեկարգման աշխատանքների իրականացում</t>
  </si>
  <si>
    <t>Ենթակայանի ավտոտրանսֆորմատորի կարգաբերում և գործարկում</t>
  </si>
  <si>
    <t>Ենթակայանի 110 կՎ ՓԲՍ համապատասխան սարքվածքների փոխարինում, հիմնանորոգում և կարգաբերում</t>
  </si>
  <si>
    <t>Ենթակայանի 220 կՎ ՓԲՍ համապատասխան սարքվածքների փոխարինում, հիմնանորոգում և կարգաբերում</t>
  </si>
  <si>
    <t>Այլ շենք-շինությունների վերակառուցում</t>
  </si>
  <si>
    <t>Դրենաժային համակարգի ներդրում, բարեկարգման աշխատանքների իրականացում</t>
  </si>
  <si>
    <t>Պորտալների և հիմքերի վերակառուցում</t>
  </si>
  <si>
    <t>"Հարավային" տեղամասի վարչական շենքի վերակառուցում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</si>
</sst>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р_._-;\-* #,##0.00_р_._-;_-* &quot;-&quot;??_р_._-;_-@_-"/>
    <numFmt numFmtId="164" formatCode="_-* #,##0.00\ _դ_ր_._-;\-* #,##0.00\ _դ_ր_._-;_-* &quot;-&quot;??\ _դ_ր_._-;_-@_-"/>
    <numFmt numFmtId="165" formatCode="_(* #,##0.00_);_(* \(#,##0.00\);_(* &quot;-&quot;??_);_(@_)"/>
    <numFmt numFmtId="166" formatCode="_(* #,##0_);_(* \(#,##0\);_(* &quot;-&quot;??_);_(@_)"/>
    <numFmt numFmtId="167" formatCode="_-* #,##0.0_р_._-;\-* #,##0.0_р_._-;_-* &quot;-&quot;??_р_._-;_-@_-"/>
    <numFmt numFmtId="168" formatCode="#,##0.0"/>
    <numFmt numFmtId="169" formatCode="_(* #,##0.0_);_(* \(#,##0.0\);_(* &quot;-&quot;?_);_(@_)"/>
  </numFmts>
  <fonts count="62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Armeni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8"/>
      <name val="Times Armenian"/>
      <family val="1"/>
    </font>
    <font>
      <b/>
      <sz val="13"/>
      <color indexed="8"/>
      <name val="Times Armenian"/>
      <family val="1"/>
    </font>
    <font>
      <b/>
      <sz val="13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Armenian"/>
      <family val="1"/>
    </font>
    <font>
      <sz val="10"/>
      <color indexed="8"/>
      <name val="Calibri"/>
      <family val="2"/>
      <charset val="204"/>
    </font>
    <font>
      <sz val="12"/>
      <color indexed="8"/>
      <name val="GHEA Grapalat"/>
      <family val="3"/>
    </font>
    <font>
      <b/>
      <sz val="12"/>
      <color indexed="8"/>
      <name val="GHEA Grapalat"/>
      <family val="3"/>
    </font>
    <font>
      <sz val="11"/>
      <color indexed="8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sz val="8"/>
      <name val="Calibri"/>
      <family val="2"/>
      <charset val="204"/>
    </font>
    <font>
      <b/>
      <sz val="15"/>
      <name val="GHEA Grapalat"/>
      <family val="3"/>
      <charset val="204"/>
    </font>
    <font>
      <b/>
      <sz val="12"/>
      <name val="GHEA Grapalat"/>
      <family val="3"/>
      <charset val="204"/>
    </font>
    <font>
      <sz val="12"/>
      <name val="GHEA Grapalat"/>
      <family val="3"/>
      <charset val="204"/>
    </font>
    <font>
      <sz val="11"/>
      <name val="GHEA Grapalat"/>
      <family val="3"/>
      <charset val="204"/>
    </font>
    <font>
      <b/>
      <sz val="11"/>
      <name val="GHEA Grapalat"/>
      <family val="3"/>
      <charset val="204"/>
    </font>
    <font>
      <sz val="12"/>
      <name val="Times New Roman"/>
      <family val="1"/>
      <charset val="204"/>
    </font>
    <font>
      <b/>
      <u/>
      <sz val="10"/>
      <color indexed="8"/>
      <name val="GHEA Grapalat"/>
      <family val="3"/>
    </font>
    <font>
      <sz val="12"/>
      <color indexed="8"/>
      <name val="GHEA Grapalat"/>
      <family val="3"/>
      <charset val="204"/>
    </font>
    <font>
      <b/>
      <sz val="12"/>
      <name val="Calibri"/>
      <family val="2"/>
      <charset val="204"/>
    </font>
    <font>
      <b/>
      <sz val="12"/>
      <color indexed="8"/>
      <name val="GHEA Grapalat"/>
      <family val="3"/>
      <charset val="204"/>
    </font>
    <font>
      <b/>
      <u/>
      <sz val="12"/>
      <color indexed="8"/>
      <name val="GHEA Grapalat"/>
      <family val="3"/>
    </font>
    <font>
      <sz val="10"/>
      <name val="Arial Armenian"/>
      <family val="2"/>
    </font>
    <font>
      <sz val="10"/>
      <name val="Arial"/>
      <family val="2"/>
      <charset val="204"/>
    </font>
    <font>
      <sz val="10"/>
      <name val="GHEA Grapalat"/>
      <family val="3"/>
    </font>
    <font>
      <b/>
      <shadow/>
      <sz val="12"/>
      <name val="GHEA Grapalat"/>
      <family val="3"/>
    </font>
    <font>
      <sz val="16"/>
      <color indexed="8"/>
      <name val="Calibri"/>
      <family val="2"/>
      <charset val="204"/>
    </font>
    <font>
      <sz val="10"/>
      <name val="Arial"/>
      <family val="2"/>
    </font>
    <font>
      <b/>
      <sz val="12"/>
      <color indexed="8"/>
      <name val="Arial AM"/>
      <family val="2"/>
    </font>
    <font>
      <sz val="12"/>
      <color indexed="8"/>
      <name val="Arial AM"/>
      <family val="2"/>
    </font>
    <font>
      <b/>
      <sz val="14"/>
      <name val="GHEA Grapalat"/>
      <family val="3"/>
      <charset val="204"/>
    </font>
    <font>
      <sz val="1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indexed="8"/>
      <name val="GHEA Grapalat"/>
      <family val="3"/>
    </font>
    <font>
      <b/>
      <sz val="16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13"/>
      <name val="GHEA Grapalat"/>
      <family val="3"/>
      <charset val="204"/>
    </font>
    <font>
      <b/>
      <sz val="15"/>
      <name val="GHEA Grapalat"/>
      <family val="3"/>
    </font>
    <font>
      <b/>
      <sz val="13"/>
      <color indexed="8"/>
      <name val="GHEA Grapalat"/>
      <family val="3"/>
    </font>
    <font>
      <b/>
      <sz val="13"/>
      <name val="GHEA Grapalat"/>
      <family val="3"/>
    </font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  <font>
      <b/>
      <sz val="12"/>
      <color rgb="FF000000"/>
      <name val="GHEA Grapalat"/>
      <family val="3"/>
    </font>
    <font>
      <sz val="12"/>
      <color theme="1"/>
      <name val="GHEA Grapalat"/>
      <family val="3"/>
    </font>
    <font>
      <sz val="16"/>
      <color rgb="FF000000"/>
      <name val="GHEA Grapalat"/>
      <family val="3"/>
    </font>
    <font>
      <sz val="12"/>
      <color rgb="FF000000"/>
      <name val="GHEA Grapalat"/>
      <family val="3"/>
    </font>
    <font>
      <b/>
      <sz val="14"/>
      <color rgb="FF000000"/>
      <name val="GHEA Grapalat"/>
      <family val="3"/>
    </font>
    <font>
      <b/>
      <sz val="16"/>
      <color rgb="FF000000"/>
      <name val="GHEA Grapalat"/>
      <family val="3"/>
      <charset val="204"/>
    </font>
    <font>
      <sz val="12"/>
      <color rgb="FFFF0000"/>
      <name val="GHEA Grapalat"/>
      <family val="3"/>
    </font>
    <font>
      <b/>
      <sz val="13"/>
      <color theme="1"/>
      <name val="GHEA Grapalat"/>
      <family val="3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49" fillId="0" borderId="0" applyFont="0" applyFill="0" applyBorder="0" applyAlignment="0" applyProtection="0"/>
    <xf numFmtId="0" fontId="32" fillId="0" borderId="0"/>
    <xf numFmtId="0" fontId="32" fillId="0" borderId="0"/>
    <xf numFmtId="0" fontId="49" fillId="0" borderId="0"/>
    <xf numFmtId="0" fontId="32" fillId="0" borderId="0"/>
    <xf numFmtId="0" fontId="31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1" fillId="0" borderId="0"/>
    <xf numFmtId="164" fontId="31" fillId="0" borderId="0" applyFont="0" applyFill="0" applyBorder="0" applyAlignment="0" applyProtection="0"/>
  </cellStyleXfs>
  <cellXfs count="3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11" fillId="0" borderId="0" xfId="0" applyFont="1"/>
    <xf numFmtId="0" fontId="0" fillId="4" borderId="1" xfId="0" applyFill="1" applyBorder="1"/>
    <xf numFmtId="0" fontId="0" fillId="5" borderId="1" xfId="0" applyFill="1" applyBorder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4" borderId="0" xfId="0" applyFont="1" applyFill="1" applyAlignment="1">
      <alignment wrapText="1"/>
    </xf>
    <xf numFmtId="3" fontId="21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3" fontId="22" fillId="4" borderId="1" xfId="0" applyNumberFormat="1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 wrapText="1"/>
    </xf>
    <xf numFmtId="3" fontId="22" fillId="4" borderId="1" xfId="1" applyNumberFormat="1" applyFont="1" applyFill="1" applyBorder="1" applyAlignment="1">
      <alignment horizontal="center" vertical="center"/>
    </xf>
    <xf numFmtId="3" fontId="22" fillId="4" borderId="1" xfId="0" applyNumberFormat="1" applyFont="1" applyFill="1" applyBorder="1" applyAlignment="1">
      <alignment horizontal="center" vertical="center"/>
    </xf>
    <xf numFmtId="3" fontId="25" fillId="4" borderId="1" xfId="0" applyNumberFormat="1" applyFont="1" applyFill="1" applyBorder="1" applyAlignment="1" applyProtection="1">
      <alignment horizontal="center" vertical="center"/>
      <protection locked="0"/>
    </xf>
    <xf numFmtId="0" fontId="21" fillId="4" borderId="1" xfId="0" applyFont="1" applyFill="1" applyBorder="1" applyAlignment="1">
      <alignment horizontal="center" vertical="center"/>
    </xf>
    <xf numFmtId="3" fontId="22" fillId="4" borderId="7" xfId="0" applyNumberFormat="1" applyFont="1" applyFill="1" applyBorder="1" applyAlignment="1">
      <alignment horizontal="center" vertical="center" wrapText="1"/>
    </xf>
    <xf numFmtId="3" fontId="22" fillId="4" borderId="7" xfId="0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3" fontId="21" fillId="4" borderId="7" xfId="0" applyNumberFormat="1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vertical="center" wrapText="1"/>
    </xf>
    <xf numFmtId="0" fontId="22" fillId="4" borderId="4" xfId="0" applyFont="1" applyFill="1" applyBorder="1" applyAlignment="1">
      <alignment vertical="center" wrapText="1"/>
    </xf>
    <xf numFmtId="0" fontId="21" fillId="4" borderId="6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49" fontId="21" fillId="4" borderId="1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vertical="center"/>
    </xf>
    <xf numFmtId="49" fontId="22" fillId="4" borderId="6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 wrapText="1"/>
    </xf>
    <xf numFmtId="49" fontId="22" fillId="4" borderId="7" xfId="0" applyNumberFormat="1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43" fontId="22" fillId="4" borderId="1" xfId="1" applyFont="1" applyFill="1" applyBorder="1" applyAlignment="1">
      <alignment horizontal="center" vertical="center" wrapText="1"/>
    </xf>
    <xf numFmtId="43" fontId="22" fillId="4" borderId="1" xfId="1" applyFont="1" applyFill="1" applyBorder="1" applyAlignment="1">
      <alignment horizontal="center" vertical="center"/>
    </xf>
    <xf numFmtId="3" fontId="28" fillId="4" borderId="1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0" fontId="33" fillId="0" borderId="0" xfId="8" applyFont="1"/>
    <xf numFmtId="0" fontId="18" fillId="0" borderId="0" xfId="8" applyFont="1"/>
    <xf numFmtId="0" fontId="18" fillId="0" borderId="0" xfId="8" applyFont="1" applyAlignment="1">
      <alignment vertical="center"/>
    </xf>
    <xf numFmtId="0" fontId="50" fillId="0" borderId="0" xfId="6" applyFont="1"/>
    <xf numFmtId="0" fontId="14" fillId="0" borderId="0" xfId="0" applyFont="1"/>
    <xf numFmtId="0" fontId="20" fillId="4" borderId="10" xfId="0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/>
    </xf>
    <xf numFmtId="0" fontId="16" fillId="4" borderId="0" xfId="0" applyFont="1" applyFill="1" applyAlignment="1">
      <alignment horizontal="right" wrapText="1"/>
    </xf>
    <xf numFmtId="3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167" fontId="51" fillId="0" borderId="1" xfId="1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167" fontId="52" fillId="0" borderId="1" xfId="1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67" fontId="53" fillId="0" borderId="1" xfId="1" applyNumberFormat="1" applyFont="1" applyBorder="1" applyAlignment="1">
      <alignment horizontal="center" vertical="center"/>
    </xf>
    <xf numFmtId="169" fontId="53" fillId="0" borderId="1" xfId="0" applyNumberFormat="1" applyFont="1" applyBorder="1" applyAlignment="1">
      <alignment horizontal="center" vertical="center"/>
    </xf>
    <xf numFmtId="169" fontId="54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left" wrapText="1"/>
    </xf>
    <xf numFmtId="169" fontId="0" fillId="0" borderId="1" xfId="0" applyNumberFormat="1" applyBorder="1" applyAlignment="1">
      <alignment horizontal="center" vertical="center"/>
    </xf>
    <xf numFmtId="169" fontId="0" fillId="0" borderId="1" xfId="0" applyNumberFormat="1" applyBorder="1"/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35" fillId="0" borderId="0" xfId="0" applyFont="1"/>
    <xf numFmtId="167" fontId="56" fillId="0" borderId="1" xfId="1" applyNumberFormat="1" applyFont="1" applyBorder="1" applyAlignment="1">
      <alignment horizontal="center" vertical="center" wrapText="1"/>
    </xf>
    <xf numFmtId="167" fontId="56" fillId="0" borderId="1" xfId="1" applyNumberFormat="1" applyFont="1" applyBorder="1" applyAlignment="1">
      <alignment horizontal="center" vertical="center"/>
    </xf>
    <xf numFmtId="0" fontId="35" fillId="0" borderId="1" xfId="0" applyFont="1" applyBorder="1"/>
    <xf numFmtId="0" fontId="16" fillId="0" borderId="10" xfId="0" applyFont="1" applyBorder="1" applyAlignment="1">
      <alignment horizontal="center"/>
    </xf>
    <xf numFmtId="49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/>
    </xf>
    <xf numFmtId="0" fontId="37" fillId="0" borderId="0" xfId="12" applyFont="1" applyAlignment="1">
      <alignment horizontal="center"/>
    </xf>
    <xf numFmtId="0" fontId="38" fillId="0" borderId="0" xfId="12" applyFont="1"/>
    <xf numFmtId="0" fontId="38" fillId="0" borderId="0" xfId="12" applyFont="1" applyAlignment="1">
      <alignment horizontal="center"/>
    </xf>
    <xf numFmtId="0" fontId="14" fillId="0" borderId="1" xfId="13" applyFont="1" applyBorder="1" applyAlignment="1" applyProtection="1">
      <alignment horizontal="left" vertical="center" wrapText="1"/>
      <protection locked="0"/>
    </xf>
    <xf numFmtId="0" fontId="37" fillId="0" borderId="0" xfId="4" applyFont="1"/>
    <xf numFmtId="16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51" fillId="0" borderId="1" xfId="0" applyFont="1" applyBorder="1" applyAlignment="1">
      <alignment horizontal="left" vertical="center" wrapText="1"/>
    </xf>
    <xf numFmtId="0" fontId="41" fillId="0" borderId="0" xfId="0" applyFont="1"/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left" vertical="center" wrapText="1"/>
    </xf>
    <xf numFmtId="0" fontId="58" fillId="0" borderId="14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 wrapText="1"/>
    </xf>
    <xf numFmtId="167" fontId="58" fillId="0" borderId="13" xfId="1" applyNumberFormat="1" applyFont="1" applyBorder="1" applyAlignment="1">
      <alignment horizontal="center" vertical="center"/>
    </xf>
    <xf numFmtId="167" fontId="58" fillId="0" borderId="13" xfId="1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43" fillId="0" borderId="1" xfId="0" applyFont="1" applyBorder="1"/>
    <xf numFmtId="167" fontId="44" fillId="0" borderId="1" xfId="0" applyNumberFormat="1" applyFont="1" applyBorder="1"/>
    <xf numFmtId="0" fontId="21" fillId="4" borderId="1" xfId="0" applyFont="1" applyFill="1" applyBorder="1" applyAlignment="1">
      <alignment horizontal="center" vertical="center" wrapText="1"/>
    </xf>
    <xf numFmtId="0" fontId="14" fillId="0" borderId="0" xfId="12" applyFont="1"/>
    <xf numFmtId="0" fontId="14" fillId="0" borderId="0" xfId="12" applyFont="1" applyAlignment="1">
      <alignment horizontal="center"/>
    </xf>
    <xf numFmtId="0" fontId="60" fillId="0" borderId="0" xfId="12" applyFont="1"/>
    <xf numFmtId="0" fontId="15" fillId="0" borderId="0" xfId="4" applyFont="1"/>
    <xf numFmtId="0" fontId="15" fillId="0" borderId="1" xfId="13" applyFont="1" applyBorder="1" applyAlignment="1">
      <alignment horizontal="center" vertical="center" wrapText="1"/>
    </xf>
    <xf numFmtId="0" fontId="15" fillId="0" borderId="1" xfId="13" applyFont="1" applyBorder="1" applyAlignment="1" applyProtection="1">
      <alignment horizontal="center" vertical="center" wrapText="1"/>
      <protection locked="0"/>
    </xf>
    <xf numFmtId="0" fontId="15" fillId="0" borderId="1" xfId="12" applyFont="1" applyBorder="1" applyAlignment="1" applyProtection="1">
      <alignment horizontal="center" vertical="center" wrapText="1"/>
      <protection locked="0"/>
    </xf>
    <xf numFmtId="0" fontId="14" fillId="4" borderId="1" xfId="13" applyFont="1" applyFill="1" applyBorder="1" applyAlignment="1" applyProtection="1">
      <alignment horizontal="left" vertical="center" wrapText="1"/>
      <protection locked="0"/>
    </xf>
    <xf numFmtId="49" fontId="50" fillId="0" borderId="1" xfId="6" applyNumberFormat="1" applyFont="1" applyBorder="1" applyAlignment="1">
      <alignment horizontal="center" vertical="center"/>
    </xf>
    <xf numFmtId="167" fontId="18" fillId="4" borderId="1" xfId="1" applyNumberFormat="1" applyFont="1" applyFill="1" applyBorder="1" applyAlignment="1">
      <alignment horizontal="center" vertical="center" wrapText="1"/>
    </xf>
    <xf numFmtId="167" fontId="21" fillId="4" borderId="1" xfId="1" applyNumberFormat="1" applyFont="1" applyFill="1" applyBorder="1" applyAlignment="1">
      <alignment horizontal="center" vertical="center" wrapText="1"/>
    </xf>
    <xf numFmtId="168" fontId="14" fillId="0" borderId="1" xfId="12" applyNumberFormat="1" applyFont="1" applyBorder="1" applyAlignment="1" applyProtection="1">
      <alignment horizontal="center" vertical="center"/>
      <protection locked="0"/>
    </xf>
    <xf numFmtId="168" fontId="47" fillId="0" borderId="1" xfId="4" applyNumberFormat="1" applyFont="1" applyBorder="1" applyAlignment="1" applyProtection="1">
      <alignment horizontal="center" vertical="center"/>
      <protection locked="0"/>
    </xf>
    <xf numFmtId="168" fontId="47" fillId="0" borderId="1" xfId="12" applyNumberFormat="1" applyFont="1" applyBorder="1" applyAlignment="1" applyProtection="1">
      <alignment horizontal="center" vertical="center"/>
      <protection locked="0"/>
    </xf>
    <xf numFmtId="169" fontId="55" fillId="0" borderId="1" xfId="6" applyNumberFormat="1" applyFont="1" applyBorder="1" applyAlignment="1">
      <alignment horizontal="center" vertical="center"/>
    </xf>
    <xf numFmtId="169" fontId="17" fillId="4" borderId="1" xfId="8" applyNumberFormat="1" applyFont="1" applyFill="1" applyBorder="1" applyAlignment="1">
      <alignment horizontal="center" vertical="center"/>
    </xf>
    <xf numFmtId="169" fontId="61" fillId="0" borderId="1" xfId="6" applyNumberFormat="1" applyFont="1" applyBorder="1" applyAlignment="1">
      <alignment horizontal="center" vertical="center"/>
    </xf>
    <xf numFmtId="169" fontId="48" fillId="0" borderId="1" xfId="8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15" fillId="0" borderId="1" xfId="13" applyFont="1" applyBorder="1" applyAlignment="1">
      <alignment horizontal="center" vertical="center"/>
    </xf>
    <xf numFmtId="0" fontId="17" fillId="0" borderId="1" xfId="9" applyFont="1" applyBorder="1" applyAlignment="1">
      <alignment horizontal="center" vertical="center" wrapText="1"/>
    </xf>
    <xf numFmtId="0" fontId="15" fillId="0" borderId="1" xfId="13" applyFont="1" applyBorder="1" applyAlignment="1">
      <alignment horizontal="center" vertical="center" wrapText="1"/>
    </xf>
    <xf numFmtId="0" fontId="37" fillId="0" borderId="10" xfId="12" applyFont="1" applyBorder="1" applyAlignment="1">
      <alignment horizontal="center"/>
    </xf>
    <xf numFmtId="3" fontId="45" fillId="4" borderId="1" xfId="0" applyNumberFormat="1" applyFont="1" applyFill="1" applyBorder="1" applyAlignment="1">
      <alignment horizontal="center" vertical="center"/>
    </xf>
    <xf numFmtId="168" fontId="45" fillId="4" borderId="1" xfId="0" applyNumberFormat="1" applyFont="1" applyFill="1" applyBorder="1" applyAlignment="1">
      <alignment horizontal="center" vertical="center"/>
    </xf>
    <xf numFmtId="165" fontId="14" fillId="0" borderId="1" xfId="12" applyNumberFormat="1" applyFont="1" applyBorder="1" applyAlignment="1" applyProtection="1">
      <alignment horizontal="center" vertical="center"/>
      <protection locked="0"/>
    </xf>
    <xf numFmtId="0" fontId="14" fillId="0" borderId="1" xfId="13" applyFont="1" applyBorder="1" applyAlignment="1" applyProtection="1">
      <alignment horizontal="left" vertical="center" wrapText="1"/>
      <protection locked="0"/>
    </xf>
    <xf numFmtId="0" fontId="14" fillId="0" borderId="1" xfId="13" applyFont="1" applyBorder="1" applyAlignment="1" applyProtection="1">
      <alignment horizontal="left" vertical="center" wrapText="1"/>
      <protection locked="0"/>
    </xf>
    <xf numFmtId="0" fontId="14" fillId="0" borderId="1" xfId="13" applyFont="1" applyBorder="1" applyAlignment="1" applyProtection="1">
      <alignment horizontal="left" vertical="center" wrapText="1"/>
      <protection locked="0"/>
    </xf>
    <xf numFmtId="0" fontId="14" fillId="0" borderId="1" xfId="13" applyFont="1" applyBorder="1" applyAlignment="1" applyProtection="1">
      <alignment horizontal="left" vertical="center" wrapText="1"/>
      <protection locked="0"/>
    </xf>
    <xf numFmtId="0" fontId="14" fillId="0" borderId="1" xfId="13" applyFont="1" applyBorder="1" applyAlignment="1" applyProtection="1">
      <alignment horizontal="left" vertical="center" wrapText="1"/>
      <protection locked="0"/>
    </xf>
    <xf numFmtId="0" fontId="14" fillId="0" borderId="1" xfId="13" applyFont="1" applyBorder="1" applyAlignment="1" applyProtection="1">
      <alignment horizontal="left" vertical="center" wrapText="1"/>
      <protection locked="0"/>
    </xf>
    <xf numFmtId="0" fontId="14" fillId="0" borderId="1" xfId="13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22" fillId="4" borderId="5" xfId="0" applyFont="1" applyFill="1" applyBorder="1" applyAlignment="1">
      <alignment vertical="center" wrapText="1"/>
    </xf>
    <xf numFmtId="3" fontId="24" fillId="4" borderId="16" xfId="0" applyNumberFormat="1" applyFont="1" applyFill="1" applyBorder="1" applyAlignment="1">
      <alignment horizontal="center" vertical="center"/>
    </xf>
    <xf numFmtId="3" fontId="24" fillId="4" borderId="17" xfId="0" applyNumberFormat="1" applyFont="1" applyFill="1" applyBorder="1" applyAlignment="1">
      <alignment horizontal="center" vertical="center"/>
    </xf>
    <xf numFmtId="3" fontId="24" fillId="4" borderId="5" xfId="0" applyNumberFormat="1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2" fillId="4" borderId="16" xfId="0" applyFont="1" applyFill="1" applyBorder="1" applyAlignment="1">
      <alignment vertical="center" wrapText="1"/>
    </xf>
    <xf numFmtId="0" fontId="22" fillId="4" borderId="9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vertical="center" wrapText="1"/>
    </xf>
    <xf numFmtId="0" fontId="22" fillId="4" borderId="5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22" fillId="4" borderId="1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4" borderId="17" xfId="0" applyFont="1" applyFill="1" applyBorder="1" applyAlignment="1">
      <alignment horizontal="left" vertical="center" wrapText="1"/>
    </xf>
    <xf numFmtId="0" fontId="23" fillId="4" borderId="5" xfId="0" applyFont="1" applyFill="1" applyBorder="1" applyAlignment="1">
      <alignment horizontal="left" vertical="center" wrapText="1"/>
    </xf>
    <xf numFmtId="0" fontId="22" fillId="4" borderId="17" xfId="0" applyFont="1" applyFill="1" applyBorder="1" applyAlignment="1">
      <alignment vertical="center" wrapText="1"/>
    </xf>
    <xf numFmtId="0" fontId="23" fillId="4" borderId="5" xfId="0" applyFont="1" applyFill="1" applyBorder="1" applyAlignment="1">
      <alignment vertical="center" wrapText="1"/>
    </xf>
    <xf numFmtId="49" fontId="22" fillId="4" borderId="7" xfId="0" applyNumberFormat="1" applyFont="1" applyFill="1" applyBorder="1" applyAlignment="1">
      <alignment horizontal="center" vertical="center"/>
    </xf>
    <xf numFmtId="49" fontId="22" fillId="4" borderId="6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 wrapText="1"/>
    </xf>
    <xf numFmtId="49" fontId="22" fillId="4" borderId="7" xfId="0" applyNumberFormat="1" applyFont="1" applyFill="1" applyBorder="1" applyAlignment="1">
      <alignment horizontal="center" vertical="center" wrapText="1"/>
    </xf>
    <xf numFmtId="49" fontId="22" fillId="4" borderId="15" xfId="0" applyNumberFormat="1" applyFont="1" applyFill="1" applyBorder="1" applyAlignment="1">
      <alignment horizontal="center" vertical="center" wrapText="1"/>
    </xf>
    <xf numFmtId="49" fontId="22" fillId="4" borderId="15" xfId="0" applyNumberFormat="1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9" fontId="22" fillId="4" borderId="6" xfId="0" applyNumberFormat="1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45" fillId="4" borderId="16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45" fillId="4" borderId="5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 wrapText="1"/>
    </xf>
    <xf numFmtId="0" fontId="47" fillId="0" borderId="16" xfId="5" applyFont="1" applyBorder="1" applyAlignment="1" applyProtection="1">
      <alignment horizontal="center" vertical="center" wrapText="1"/>
      <protection locked="0"/>
    </xf>
    <xf numFmtId="0" fontId="47" fillId="0" borderId="5" xfId="5" applyFont="1" applyBorder="1" applyAlignment="1" applyProtection="1">
      <alignment horizontal="center" vertical="center" wrapText="1"/>
      <protection locked="0"/>
    </xf>
    <xf numFmtId="0" fontId="15" fillId="0" borderId="7" xfId="13" applyFont="1" applyBorder="1" applyAlignment="1">
      <alignment horizontal="center" vertical="center" wrapText="1"/>
    </xf>
    <xf numFmtId="0" fontId="15" fillId="0" borderId="6" xfId="13" applyFont="1" applyBorder="1" applyAlignment="1">
      <alignment horizontal="center" vertical="center" wrapText="1"/>
    </xf>
    <xf numFmtId="0" fontId="17" fillId="0" borderId="7" xfId="9" applyFont="1" applyBorder="1" applyAlignment="1">
      <alignment horizontal="center" vertical="center" wrapText="1"/>
    </xf>
    <xf numFmtId="0" fontId="17" fillId="0" borderId="6" xfId="9" applyFont="1" applyBorder="1" applyAlignment="1">
      <alignment horizontal="center" vertical="center" wrapText="1"/>
    </xf>
    <xf numFmtId="0" fontId="15" fillId="0" borderId="16" xfId="13" applyFont="1" applyBorder="1" applyAlignment="1">
      <alignment horizontal="center" vertical="center" wrapText="1"/>
    </xf>
    <xf numFmtId="0" fontId="15" fillId="0" borderId="5" xfId="13" applyFont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15" fillId="0" borderId="7" xfId="13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0" fontId="48" fillId="0" borderId="1" xfId="8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17" fillId="0" borderId="0" xfId="8" applyFont="1" applyAlignment="1">
      <alignment horizontal="center" vertical="center" wrapText="1"/>
    </xf>
    <xf numFmtId="0" fontId="17" fillId="0" borderId="1" xfId="7" applyFont="1" applyBorder="1" applyAlignment="1">
      <alignment horizontal="center" vertical="center" wrapText="1"/>
    </xf>
    <xf numFmtId="166" fontId="34" fillId="0" borderId="1" xfId="14" applyNumberFormat="1" applyFont="1" applyFill="1" applyBorder="1" applyAlignment="1">
      <alignment horizontal="center" vertical="center" wrapText="1"/>
    </xf>
    <xf numFmtId="0" fontId="17" fillId="0" borderId="16" xfId="8" applyFont="1" applyBorder="1" applyAlignment="1">
      <alignment horizontal="center" vertical="center" wrapText="1"/>
    </xf>
    <xf numFmtId="0" fontId="17" fillId="0" borderId="5" xfId="8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/>
    </xf>
    <xf numFmtId="0" fontId="58" fillId="0" borderId="19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167" fontId="58" fillId="0" borderId="19" xfId="0" applyNumberFormat="1" applyFont="1" applyBorder="1" applyAlignment="1">
      <alignment horizontal="center" vertical="center" wrapText="1"/>
    </xf>
    <xf numFmtId="167" fontId="58" fillId="0" borderId="12" xfId="0" applyNumberFormat="1" applyFont="1" applyBorder="1" applyAlignment="1">
      <alignment horizontal="center" vertical="center" wrapText="1"/>
    </xf>
    <xf numFmtId="0" fontId="56" fillId="0" borderId="7" xfId="0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 wrapText="1"/>
    </xf>
    <xf numFmtId="0" fontId="56" fillId="0" borderId="15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9" xfId="0" applyBorder="1"/>
    <xf numFmtId="0" fontId="0" fillId="0" borderId="21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justify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9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0">
    <cellStyle name="Comma" xfId="1" builtinId="3"/>
    <cellStyle name="Comma 2" xfId="2"/>
    <cellStyle name="Comma 2 2" xfId="16"/>
    <cellStyle name="Comma 2 3" xfId="3"/>
    <cellStyle name="Comma 2 3 2" xfId="17"/>
    <cellStyle name="Comma 3" xfId="15"/>
    <cellStyle name="Normal" xfId="0" builtinId="0"/>
    <cellStyle name="Normal 10" xfId="4"/>
    <cellStyle name="Normal 10 2" xfId="5"/>
    <cellStyle name="Normal 2" xfId="18"/>
    <cellStyle name="Normal 2 4" xfId="6"/>
    <cellStyle name="Normal_Nerdrumain cragir (guiq 2004)" xfId="7"/>
    <cellStyle name="Обычный 2" xfId="8"/>
    <cellStyle name="Обычный 2 2" xfId="9"/>
    <cellStyle name="Обычный 3 4" xfId="10"/>
    <cellStyle name="Обычный 7" xfId="11"/>
    <cellStyle name="Обычный_TIGRAN1SM 2" xfId="12"/>
    <cellStyle name="Обычный_TIGRAN1SM 2 2" xfId="13"/>
    <cellStyle name="Финансовый 2" xfId="14"/>
    <cellStyle name="Финансовый 2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2076450</xdr:colOff>
      <xdr:row>0</xdr:row>
      <xdr:rowOff>76200</xdr:rowOff>
    </xdr:from>
    <xdr:to>
      <xdr:col>5</xdr:col>
      <xdr:colOff>1304926</xdr:colOff>
      <xdr:row>0</xdr:row>
      <xdr:rowOff>1019175</xdr:rowOff>
    </xdr:to>
    <xdr:sp macro="" textlink="">
      <xdr:nvSpPr>
        <xdr:cNvPr id="3" name="Text Box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590925" y="76200"/>
          <a:ext cx="3333751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US" sz="1100" b="1">
              <a:effectLst/>
              <a:latin typeface="GHEA Grapalat" panose="02000506050000020003" pitchFamily="50" charset="0"/>
              <a:ea typeface="+mn-ea"/>
              <a:cs typeface="+mn-cs"/>
            </a:rPr>
            <a:t>Հավելված №</a:t>
          </a:r>
          <a:r>
            <a:rPr lang="hy-AM" sz="1100" b="1">
              <a:effectLst/>
              <a:latin typeface="GHEA Grapalat" panose="02000506050000020003" pitchFamily="50" charset="0"/>
              <a:ea typeface="+mn-ea"/>
              <a:cs typeface="+mn-cs"/>
            </a:rPr>
            <a:t>1</a:t>
          </a:r>
          <a:endParaRPr lang="en-US">
            <a:effectLst/>
            <a:latin typeface="GHEA Grapalat" panose="02000506050000020003" pitchFamily="50" charset="0"/>
          </a:endParaRPr>
        </a:p>
        <a:p>
          <a:pPr algn="ctr"/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Հայաստանի Հանրապետության հանրային ծառայությունները կարգավորող հանձնաժողովի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202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3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թվական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օգոստոսի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2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-ի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№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275-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Ա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որոշման</a:t>
          </a:r>
          <a:endParaRPr lang="en-US" b="0">
            <a:effectLst/>
            <a:latin typeface="GHEA Grapalat" panose="02000506050000020003" pitchFamily="50" charset="0"/>
          </a:endParaRPr>
        </a:p>
        <a:p>
          <a:pPr algn="ctr">
            <a:lnSpc>
              <a:spcPts val="1200"/>
            </a:lnSpc>
          </a:pPr>
          <a:endParaRPr lang="en-US" sz="1100" b="0" i="0" strike="noStrike">
            <a:solidFill>
              <a:srgbClr val="000000"/>
            </a:solidFill>
            <a:latin typeface="GHEA Grapalat" panose="02000506050000020003" pitchFamily="50" charset="0"/>
          </a:endParaRPr>
        </a:p>
      </xdr:txBody>
    </xdr:sp>
    <xdr:clientData/>
  </xdr:twoCellAnchor>
  <xdr:twoCellAnchor>
    <xdr:from>
      <xdr:col>2</xdr:col>
      <xdr:colOff>1914525</xdr:colOff>
      <xdr:row>0</xdr:row>
      <xdr:rowOff>1019175</xdr:rowOff>
    </xdr:from>
    <xdr:to>
      <xdr:col>5</xdr:col>
      <xdr:colOff>1295400</xdr:colOff>
      <xdr:row>0</xdr:row>
      <xdr:rowOff>1962150</xdr:rowOff>
    </xdr:to>
    <xdr:sp macro="" textlink="">
      <xdr:nvSpPr>
        <xdr:cNvPr id="6" name="Text Box 3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429000" y="1019175"/>
          <a:ext cx="34861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US" sz="1100" b="1">
              <a:effectLst/>
              <a:latin typeface="GHEA Grapalat" panose="02000506050000020003" pitchFamily="50" charset="0"/>
              <a:ea typeface="+mn-ea"/>
              <a:cs typeface="+mn-cs"/>
            </a:rPr>
            <a:t>Հավելված №</a:t>
          </a:r>
          <a:r>
            <a:rPr lang="hy-AM" sz="1100" b="1">
              <a:effectLst/>
              <a:latin typeface="GHEA Grapalat" panose="02000506050000020003" pitchFamily="50" charset="0"/>
              <a:ea typeface="+mn-ea"/>
              <a:cs typeface="+mn-cs"/>
            </a:rPr>
            <a:t>1</a:t>
          </a:r>
          <a:endParaRPr lang="en-US">
            <a:effectLst/>
            <a:latin typeface="GHEA Grapalat" panose="02000506050000020003" pitchFamily="50" charset="0"/>
          </a:endParaRPr>
        </a:p>
        <a:p>
          <a:pPr algn="ctr"/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Հայաստանի Հանրապետության հանրային ծառայությունները կարգավորող հանձնաժողովի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202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թվական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մայիսի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18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-ի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№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204-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Ա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որոշման</a:t>
          </a:r>
          <a:endParaRPr lang="en-US" b="0">
            <a:effectLst/>
            <a:latin typeface="GHEA Grapalat" panose="02000506050000020003" pitchFamily="50" charset="0"/>
          </a:endParaRPr>
        </a:p>
        <a:p>
          <a:pPr algn="ctr">
            <a:lnSpc>
              <a:spcPts val="1200"/>
            </a:lnSpc>
          </a:pPr>
          <a:endParaRPr lang="en-US" sz="1100" b="0" i="0" strike="noStrike">
            <a:solidFill>
              <a:srgbClr val="000000"/>
            </a:solidFill>
            <a:latin typeface="GHEA Grapalat" panose="02000506050000020003" pitchFamily="50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0</xdr:row>
      <xdr:rowOff>1078057</xdr:rowOff>
    </xdr:from>
    <xdr:to>
      <xdr:col>3</xdr:col>
      <xdr:colOff>0</xdr:colOff>
      <xdr:row>0</xdr:row>
      <xdr:rowOff>1990724</xdr:rowOff>
    </xdr:to>
    <xdr:sp macro="" textlink="">
      <xdr:nvSpPr>
        <xdr:cNvPr id="2" name="Text Box 3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447925" y="1078057"/>
          <a:ext cx="3562350" cy="91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US" sz="1100" b="1">
              <a:effectLst/>
              <a:latin typeface="GHEA Grapalat" panose="02000506050000020003" pitchFamily="50" charset="0"/>
              <a:ea typeface="+mn-ea"/>
              <a:cs typeface="+mn-cs"/>
            </a:rPr>
            <a:t>Հավելված №</a:t>
          </a:r>
          <a:r>
            <a:rPr lang="hy-AM" sz="1100" b="1"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endParaRPr lang="en-US">
            <a:effectLst/>
            <a:latin typeface="GHEA Grapalat" panose="02000506050000020003" pitchFamily="50" charset="0"/>
          </a:endParaRPr>
        </a:p>
        <a:p>
          <a:pPr algn="ctr"/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Հայաստանի Հանրապետության հանրային ծառայությունները կարգավորող հանձնաժողովի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202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թվական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մայիսի 18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-ի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№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204-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Ա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որոշման</a:t>
          </a:r>
          <a:endParaRPr lang="en-US" b="0">
            <a:effectLst/>
            <a:latin typeface="GHEA Grapalat" panose="02000506050000020003" pitchFamily="50" charset="0"/>
          </a:endParaRPr>
        </a:p>
        <a:p>
          <a:pPr algn="ctr">
            <a:lnSpc>
              <a:spcPts val="1200"/>
            </a:lnSpc>
          </a:pPr>
          <a:endParaRPr lang="en-US" sz="1100" b="0" i="0" strike="noStrike">
            <a:solidFill>
              <a:srgbClr val="000000"/>
            </a:solidFill>
            <a:latin typeface="GHEA Grapalat" panose="02000506050000020003" pitchFamily="50" charset="0"/>
          </a:endParaRPr>
        </a:p>
      </xdr:txBody>
    </xdr:sp>
    <xdr:clientData/>
  </xdr:twoCellAnchor>
  <xdr:twoCellAnchor>
    <xdr:from>
      <xdr:col>1</xdr:col>
      <xdr:colOff>2286000</xdr:colOff>
      <xdr:row>0</xdr:row>
      <xdr:rowOff>19050</xdr:rowOff>
    </xdr:from>
    <xdr:to>
      <xdr:col>3</xdr:col>
      <xdr:colOff>0</xdr:colOff>
      <xdr:row>0</xdr:row>
      <xdr:rowOff>962025</xdr:rowOff>
    </xdr:to>
    <xdr:sp macro="" textlink="">
      <xdr:nvSpPr>
        <xdr:cNvPr id="4" name="Text Box 3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647950" y="19050"/>
          <a:ext cx="33623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US" sz="1100" b="1">
              <a:effectLst/>
              <a:latin typeface="GHEA Grapalat" panose="02000506050000020003" pitchFamily="50" charset="0"/>
              <a:ea typeface="+mn-ea"/>
              <a:cs typeface="+mn-cs"/>
            </a:rPr>
            <a:t>Հավելված №</a:t>
          </a:r>
          <a:r>
            <a:rPr lang="hy-AM" sz="1100" b="1"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endParaRPr lang="en-US">
            <a:effectLst/>
            <a:latin typeface="GHEA Grapalat" panose="02000506050000020003" pitchFamily="50" charset="0"/>
          </a:endParaRPr>
        </a:p>
        <a:p>
          <a:pPr algn="ctr"/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Հայաստանի Հանրապետության հանրային ծառայությունները կարգավորող հանձնաժողովի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202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3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թվական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օգոստոսի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2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-ի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№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275-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Ա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որոշման</a:t>
          </a:r>
          <a:endParaRPr lang="en-US" b="0">
            <a:effectLst/>
            <a:latin typeface="GHEA Grapalat" panose="02000506050000020003" pitchFamily="50" charset="0"/>
          </a:endParaRPr>
        </a:p>
        <a:p>
          <a:pPr algn="ctr">
            <a:lnSpc>
              <a:spcPts val="1200"/>
            </a:lnSpc>
          </a:pPr>
          <a:endParaRPr lang="en-US" sz="1100" b="0" i="0" strike="noStrike">
            <a:solidFill>
              <a:srgbClr val="000000"/>
            </a:solidFill>
            <a:latin typeface="GHEA Grapalat" panose="02000506050000020003" pitchFamily="50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31750</xdr:rowOff>
    </xdr:from>
    <xdr:to>
      <xdr:col>4</xdr:col>
      <xdr:colOff>1100830</xdr:colOff>
      <xdr:row>0</xdr:row>
      <xdr:rowOff>1047831</xdr:rowOff>
    </xdr:to>
    <xdr:sp macro="" textlink="">
      <xdr:nvSpPr>
        <xdr:cNvPr id="2" name="Text Box 3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258175" y="47625"/>
          <a:ext cx="3571009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US" sz="1100" b="1">
              <a:effectLst/>
              <a:latin typeface="GHEA Grapalat" panose="02000506050000020003" pitchFamily="50" charset="0"/>
              <a:ea typeface="+mn-ea"/>
              <a:cs typeface="+mn-cs"/>
            </a:rPr>
            <a:t>Հավելված №</a:t>
          </a:r>
          <a:r>
            <a:rPr lang="hy-AM" sz="1100" b="1">
              <a:effectLst/>
              <a:latin typeface="GHEA Grapalat" panose="02000506050000020003" pitchFamily="50" charset="0"/>
              <a:ea typeface="+mn-ea"/>
              <a:cs typeface="+mn-cs"/>
            </a:rPr>
            <a:t>3</a:t>
          </a:r>
          <a:endParaRPr lang="en-US">
            <a:effectLst/>
            <a:latin typeface="GHEA Grapalat" panose="02000506050000020003" pitchFamily="50" charset="0"/>
          </a:endParaRPr>
        </a:p>
        <a:p>
          <a:pPr algn="ctr"/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Հայաստանի Հանրապետության հանրային ծառայությունները կարգավորող հանձնաժողովի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202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3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թվական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օգոստոսի 2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-ի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№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275-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Ա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որոշման</a:t>
          </a:r>
          <a:endParaRPr lang="en-US" b="0">
            <a:effectLst/>
            <a:latin typeface="GHEA Grapalat" panose="02000506050000020003" pitchFamily="50" charset="0"/>
          </a:endParaRPr>
        </a:p>
        <a:p>
          <a:pPr algn="ctr">
            <a:lnSpc>
              <a:spcPts val="1200"/>
            </a:lnSpc>
          </a:pPr>
          <a:endParaRPr lang="en-US" sz="1100" b="0" i="0" strike="noStrike">
            <a:solidFill>
              <a:srgbClr val="000000"/>
            </a:solidFill>
            <a:latin typeface="GHEA Grapalat" panose="02000506050000020003" pitchFamily="50" charset="0"/>
          </a:endParaRPr>
        </a:p>
      </xdr:txBody>
    </xdr:sp>
    <xdr:clientData/>
  </xdr:twoCellAnchor>
  <xdr:twoCellAnchor>
    <xdr:from>
      <xdr:col>2</xdr:col>
      <xdr:colOff>19050</xdr:colOff>
      <xdr:row>0</xdr:row>
      <xdr:rowOff>914400</xdr:rowOff>
    </xdr:from>
    <xdr:to>
      <xdr:col>4</xdr:col>
      <xdr:colOff>1119880</xdr:colOff>
      <xdr:row>0</xdr:row>
      <xdr:rowOff>1930481</xdr:rowOff>
    </xdr:to>
    <xdr:sp macro="" textlink="">
      <xdr:nvSpPr>
        <xdr:cNvPr id="4" name="Text Box 3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686300" y="914400"/>
          <a:ext cx="3348730" cy="1016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US" sz="1100" b="1">
              <a:effectLst/>
              <a:latin typeface="GHEA Grapalat" panose="02000506050000020003" pitchFamily="50" charset="0"/>
              <a:ea typeface="+mn-ea"/>
              <a:cs typeface="+mn-cs"/>
            </a:rPr>
            <a:t>Հավելված №</a:t>
          </a:r>
          <a:r>
            <a:rPr lang="hy-AM" sz="1100" b="1">
              <a:effectLst/>
              <a:latin typeface="GHEA Grapalat" panose="02000506050000020003" pitchFamily="50" charset="0"/>
              <a:ea typeface="+mn-ea"/>
              <a:cs typeface="+mn-cs"/>
            </a:rPr>
            <a:t>3</a:t>
          </a:r>
          <a:endParaRPr lang="en-US">
            <a:effectLst/>
            <a:latin typeface="GHEA Grapalat" panose="02000506050000020003" pitchFamily="50" charset="0"/>
          </a:endParaRPr>
        </a:p>
        <a:p>
          <a:pPr algn="ctr"/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Հայաստանի Հանրապետության հանրային ծառայությունները կարգավորող հանձնաժողովի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202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թվական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մայիսի 18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-ի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№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204-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Ա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որոշման</a:t>
          </a:r>
          <a:endParaRPr lang="en-US" b="0">
            <a:effectLst/>
            <a:latin typeface="GHEA Grapalat" panose="02000506050000020003" pitchFamily="50" charset="0"/>
          </a:endParaRPr>
        </a:p>
        <a:p>
          <a:pPr algn="ctr">
            <a:lnSpc>
              <a:spcPts val="1200"/>
            </a:lnSpc>
          </a:pPr>
          <a:endParaRPr lang="en-US" sz="1100" b="0" i="0" strike="noStrike">
            <a:solidFill>
              <a:srgbClr val="000000"/>
            </a:solidFill>
            <a:latin typeface="GHEA Grapalat" panose="02000506050000020003" pitchFamily="50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2428876</xdr:colOff>
      <xdr:row>0</xdr:row>
      <xdr:rowOff>914401</xdr:rowOff>
    </xdr:from>
    <xdr:to>
      <xdr:col>4</xdr:col>
      <xdr:colOff>1056431</xdr:colOff>
      <xdr:row>0</xdr:row>
      <xdr:rowOff>1876425</xdr:rowOff>
    </xdr:to>
    <xdr:sp macro="" textlink="">
      <xdr:nvSpPr>
        <xdr:cNvPr id="3" name="Text Box 3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838451" y="914401"/>
          <a:ext cx="3742480" cy="962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US" sz="1100" b="1">
              <a:effectLst/>
              <a:latin typeface="GHEA Grapalat" panose="02000506050000020003" pitchFamily="50" charset="0"/>
              <a:ea typeface="+mn-ea"/>
              <a:cs typeface="+mn-cs"/>
            </a:rPr>
            <a:t>Հավելված №</a:t>
          </a:r>
          <a:r>
            <a:rPr lang="hy-AM" sz="1100" b="1">
              <a:effectLst/>
              <a:latin typeface="GHEA Grapalat" panose="02000506050000020003" pitchFamily="50" charset="0"/>
              <a:ea typeface="+mn-ea"/>
              <a:cs typeface="+mn-cs"/>
            </a:rPr>
            <a:t>4</a:t>
          </a:r>
          <a:endParaRPr lang="en-US">
            <a:effectLst/>
            <a:latin typeface="GHEA Grapalat" panose="02000506050000020003" pitchFamily="50" charset="0"/>
          </a:endParaRPr>
        </a:p>
        <a:p>
          <a:pPr algn="ctr"/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Հայաստանի Հանրապետության հանրային ծառայությունները կարգավորող հանձնաժողովի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202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թվական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մայիսի 18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-ի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№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204-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Ա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որոշման</a:t>
          </a:r>
          <a:endParaRPr lang="en-US" b="0">
            <a:effectLst/>
            <a:latin typeface="GHEA Grapalat" panose="02000506050000020003" pitchFamily="50" charset="0"/>
          </a:endParaRPr>
        </a:p>
        <a:p>
          <a:pPr algn="ctr">
            <a:lnSpc>
              <a:spcPts val="1200"/>
            </a:lnSpc>
          </a:pPr>
          <a:endParaRPr lang="en-US" sz="1100" b="0" i="0" strike="noStrike">
            <a:solidFill>
              <a:srgbClr val="000000"/>
            </a:solidFill>
            <a:latin typeface="GHEA Grapalat" panose="02000506050000020003" pitchFamily="50" charset="0"/>
          </a:endParaRPr>
        </a:p>
      </xdr:txBody>
    </xdr:sp>
    <xdr:clientData/>
  </xdr:twoCellAnchor>
  <xdr:twoCellAnchor>
    <xdr:from>
      <xdr:col>1</xdr:col>
      <xdr:colOff>2714625</xdr:colOff>
      <xdr:row>0</xdr:row>
      <xdr:rowOff>47625</xdr:rowOff>
    </xdr:from>
    <xdr:to>
      <xdr:col>4</xdr:col>
      <xdr:colOff>948430</xdr:colOff>
      <xdr:row>0</xdr:row>
      <xdr:rowOff>1063706</xdr:rowOff>
    </xdr:to>
    <xdr:sp macro="" textlink="">
      <xdr:nvSpPr>
        <xdr:cNvPr id="4" name="Text Box 3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124200" y="47625"/>
          <a:ext cx="3348730" cy="1016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US" sz="1100" b="1">
              <a:effectLst/>
              <a:latin typeface="GHEA Grapalat" panose="02000506050000020003" pitchFamily="50" charset="0"/>
              <a:ea typeface="+mn-ea"/>
              <a:cs typeface="+mn-cs"/>
            </a:rPr>
            <a:t>Հավելված №</a:t>
          </a:r>
          <a:r>
            <a:rPr lang="hy-AM" sz="1100" b="1">
              <a:effectLst/>
              <a:latin typeface="GHEA Grapalat" panose="02000506050000020003" pitchFamily="50" charset="0"/>
              <a:ea typeface="+mn-ea"/>
              <a:cs typeface="+mn-cs"/>
            </a:rPr>
            <a:t>4</a:t>
          </a:r>
          <a:endParaRPr lang="en-US">
            <a:effectLst/>
            <a:latin typeface="GHEA Grapalat" panose="02000506050000020003" pitchFamily="50" charset="0"/>
          </a:endParaRPr>
        </a:p>
        <a:p>
          <a:pPr algn="ctr"/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Հայաստանի Հանրապետության հանրային ծառայությունները կարգավորող հանձնաժողովի</a:t>
          </a:r>
          <a:r>
            <a:rPr lang="hy-AM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202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3</a:t>
          </a:r>
          <a:r>
            <a:rPr lang="ru-RU" sz="1100" b="0" baseline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թվական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օգոստոսի 2</a:t>
          </a:r>
          <a:r>
            <a:rPr lang="ru-RU" sz="1100" b="0">
              <a:effectLst/>
              <a:latin typeface="GHEA Grapalat" panose="02000506050000020003" pitchFamily="50" charset="0"/>
              <a:ea typeface="+mn-ea"/>
              <a:cs typeface="+mn-cs"/>
            </a:rPr>
            <a:t>-ի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№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275-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Ա</a:t>
          </a:r>
          <a:r>
            <a:rPr lang="hy-AM" sz="1100" b="0"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100" b="0">
              <a:effectLst/>
              <a:latin typeface="GHEA Grapalat" panose="02000506050000020003" pitchFamily="50" charset="0"/>
              <a:ea typeface="+mn-ea"/>
              <a:cs typeface="+mn-cs"/>
            </a:rPr>
            <a:t>որոշման</a:t>
          </a:r>
          <a:endParaRPr lang="en-US" b="0">
            <a:effectLst/>
            <a:latin typeface="GHEA Grapalat" panose="02000506050000020003" pitchFamily="50" charset="0"/>
          </a:endParaRPr>
        </a:p>
        <a:p>
          <a:pPr algn="ctr">
            <a:lnSpc>
              <a:spcPts val="1200"/>
            </a:lnSpc>
          </a:pPr>
          <a:endParaRPr lang="en-US" sz="1100" b="0" i="0" strike="noStrike">
            <a:solidFill>
              <a:srgbClr val="000000"/>
            </a:solidFill>
            <a:latin typeface="GHEA Grapalat" panose="02000506050000020003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view="pageBreakPreview" zoomScaleNormal="100" zoomScaleSheetLayoutView="100" workbookViewId="0">
      <selection activeCell="F10" sqref="F10"/>
    </sheetView>
  </sheetViews>
  <sheetFormatPr defaultRowHeight="16.5" x14ac:dyDescent="0.3"/>
  <cols>
    <col min="1" max="1" width="6.28515625" style="28" customWidth="1"/>
    <col min="2" max="2" width="15.140625" style="27" customWidth="1"/>
    <col min="3" max="3" width="37.42578125" style="29" customWidth="1"/>
    <col min="4" max="4" width="11.42578125" style="29" customWidth="1"/>
    <col min="5" max="5" width="10.140625" style="28" customWidth="1"/>
    <col min="6" max="6" width="10.7109375" style="27" customWidth="1"/>
    <col min="7" max="7" width="12.7109375" style="27" customWidth="1"/>
    <col min="8" max="8" width="10.85546875" style="28" customWidth="1"/>
    <col min="9" max="9" width="10.7109375" style="27" customWidth="1"/>
    <col min="10" max="10" width="12.7109375" style="27" customWidth="1"/>
    <col min="11" max="11" width="22.42578125" style="27" bestFit="1" customWidth="1"/>
    <col min="12" max="16384" width="9.140625" style="27"/>
  </cols>
  <sheetData>
    <row r="1" spans="1:11" ht="17.25" x14ac:dyDescent="0.3">
      <c r="J1" s="177" t="s">
        <v>141</v>
      </c>
      <c r="K1" s="177"/>
    </row>
    <row r="2" spans="1:11" ht="39.950000000000003" customHeight="1" x14ac:dyDescent="0.3">
      <c r="J2" s="192" t="s">
        <v>142</v>
      </c>
      <c r="K2" s="192"/>
    </row>
    <row r="3" spans="1:11" ht="24" customHeight="1" x14ac:dyDescent="0.3">
      <c r="J3" s="191" t="s">
        <v>249</v>
      </c>
      <c r="K3" s="191"/>
    </row>
    <row r="5" spans="1:11" ht="77.25" customHeight="1" x14ac:dyDescent="0.3">
      <c r="A5" s="180" t="s">
        <v>303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ht="24.95" customHeight="1" x14ac:dyDescent="0.3">
      <c r="A6" s="60"/>
      <c r="B6" s="63"/>
      <c r="C6" s="60"/>
      <c r="D6" s="63"/>
      <c r="E6" s="60"/>
      <c r="F6" s="60"/>
      <c r="G6" s="60"/>
      <c r="H6" s="60"/>
      <c r="I6" s="60"/>
      <c r="J6" s="60"/>
      <c r="K6" s="103"/>
    </row>
    <row r="7" spans="1:11" ht="17.25" customHeight="1" x14ac:dyDescent="0.3">
      <c r="A7" s="222" t="s">
        <v>143</v>
      </c>
      <c r="B7" s="224" t="s">
        <v>73</v>
      </c>
      <c r="C7" s="222" t="s">
        <v>0</v>
      </c>
      <c r="D7" s="227" t="s">
        <v>144</v>
      </c>
      <c r="E7" s="222" t="s">
        <v>112</v>
      </c>
      <c r="F7" s="222"/>
      <c r="G7" s="222"/>
      <c r="H7" s="222" t="s">
        <v>113</v>
      </c>
      <c r="I7" s="222"/>
      <c r="J7" s="222"/>
      <c r="K7" s="178"/>
    </row>
    <row r="8" spans="1:11" ht="15.75" customHeight="1" x14ac:dyDescent="0.3">
      <c r="A8" s="222"/>
      <c r="B8" s="225"/>
      <c r="C8" s="222"/>
      <c r="D8" s="228"/>
      <c r="E8" s="222"/>
      <c r="F8" s="222"/>
      <c r="G8" s="222"/>
      <c r="H8" s="222"/>
      <c r="I8" s="222"/>
      <c r="J8" s="222"/>
      <c r="K8" s="179"/>
    </row>
    <row r="9" spans="1:11" ht="69.95" customHeight="1" x14ac:dyDescent="0.3">
      <c r="A9" s="222"/>
      <c r="B9" s="226"/>
      <c r="C9" s="222"/>
      <c r="D9" s="229"/>
      <c r="E9" s="61" t="s">
        <v>74</v>
      </c>
      <c r="F9" s="61" t="s">
        <v>240</v>
      </c>
      <c r="G9" s="61" t="s">
        <v>239</v>
      </c>
      <c r="H9" s="61" t="s">
        <v>74</v>
      </c>
      <c r="I9" s="61" t="s">
        <v>240</v>
      </c>
      <c r="J9" s="61" t="s">
        <v>238</v>
      </c>
      <c r="K9" s="61" t="s">
        <v>318</v>
      </c>
    </row>
    <row r="10" spans="1:11" ht="54.95" customHeight="1" x14ac:dyDescent="0.3">
      <c r="A10" s="52">
        <v>1</v>
      </c>
      <c r="B10" s="62"/>
      <c r="C10" s="61" t="s">
        <v>243</v>
      </c>
      <c r="D10" s="31" t="s">
        <v>76</v>
      </c>
      <c r="E10" s="61"/>
      <c r="F10" s="61"/>
      <c r="G10" s="61"/>
      <c r="H10" s="61">
        <v>1</v>
      </c>
      <c r="I10" s="30">
        <v>115000</v>
      </c>
      <c r="J10" s="30">
        <v>115000</v>
      </c>
      <c r="K10" s="30">
        <v>115000</v>
      </c>
    </row>
    <row r="11" spans="1:11" ht="39.950000000000003" customHeight="1" x14ac:dyDescent="0.3">
      <c r="A11" s="52">
        <v>2</v>
      </c>
      <c r="B11" s="62"/>
      <c r="C11" s="61" t="s">
        <v>145</v>
      </c>
      <c r="D11" s="61"/>
      <c r="E11" s="61"/>
      <c r="F11" s="61"/>
      <c r="G11" s="30">
        <f>SUM(G12:G19)</f>
        <v>8400</v>
      </c>
      <c r="H11" s="61"/>
      <c r="I11" s="61"/>
      <c r="J11" s="30">
        <f>SUM(J12:J19)</f>
        <v>184817.43200000003</v>
      </c>
      <c r="K11" s="30">
        <v>193217.432</v>
      </c>
    </row>
    <row r="12" spans="1:11" ht="30" customHeight="1" x14ac:dyDescent="0.3">
      <c r="A12" s="215" t="s">
        <v>122</v>
      </c>
      <c r="B12" s="196" t="s">
        <v>226</v>
      </c>
      <c r="C12" s="53" t="s">
        <v>193</v>
      </c>
      <c r="D12" s="31" t="s">
        <v>75</v>
      </c>
      <c r="E12" s="31">
        <v>3</v>
      </c>
      <c r="F12" s="32">
        <v>1000</v>
      </c>
      <c r="G12" s="36">
        <f>F12*E12</f>
        <v>3000</v>
      </c>
      <c r="H12" s="32">
        <v>3</v>
      </c>
      <c r="I12" s="36">
        <v>12181.132</v>
      </c>
      <c r="J12" s="36">
        <f t="shared" ref="J12:J19" si="0">I12*H12</f>
        <v>36543.396000000001</v>
      </c>
      <c r="K12" s="70">
        <v>39543.396000000001</v>
      </c>
    </row>
    <row r="13" spans="1:11" ht="30" customHeight="1" x14ac:dyDescent="0.3">
      <c r="A13" s="216"/>
      <c r="B13" s="196"/>
      <c r="C13" s="53" t="s">
        <v>194</v>
      </c>
      <c r="D13" s="31" t="s">
        <v>75</v>
      </c>
      <c r="E13" s="31">
        <v>3</v>
      </c>
      <c r="F13" s="32">
        <v>400</v>
      </c>
      <c r="G13" s="36">
        <f t="shared" ref="G13:G46" si="1">F13*E13</f>
        <v>1200</v>
      </c>
      <c r="H13" s="32">
        <v>3</v>
      </c>
      <c r="I13" s="36">
        <v>5082.1319999999996</v>
      </c>
      <c r="J13" s="36">
        <f t="shared" si="0"/>
        <v>15246.395999999999</v>
      </c>
      <c r="K13" s="70">
        <v>16446.396000000001</v>
      </c>
    </row>
    <row r="14" spans="1:11" ht="39.950000000000003" customHeight="1" x14ac:dyDescent="0.3">
      <c r="A14" s="223"/>
      <c r="B14" s="196"/>
      <c r="C14" s="53" t="s">
        <v>195</v>
      </c>
      <c r="D14" s="31" t="s">
        <v>76</v>
      </c>
      <c r="E14" s="31" t="s">
        <v>72</v>
      </c>
      <c r="F14" s="64">
        <v>0</v>
      </c>
      <c r="G14" s="65">
        <v>0</v>
      </c>
      <c r="H14" s="32">
        <v>1</v>
      </c>
      <c r="I14" s="36">
        <v>30686.792000000001</v>
      </c>
      <c r="J14" s="36">
        <f t="shared" si="0"/>
        <v>30686.792000000001</v>
      </c>
      <c r="K14" s="70">
        <v>30686.792000000001</v>
      </c>
    </row>
    <row r="15" spans="1:11" ht="48" customHeight="1" x14ac:dyDescent="0.3">
      <c r="A15" s="215" t="s">
        <v>123</v>
      </c>
      <c r="B15" s="196" t="s">
        <v>227</v>
      </c>
      <c r="C15" s="53" t="s">
        <v>196</v>
      </c>
      <c r="D15" s="31" t="s">
        <v>75</v>
      </c>
      <c r="E15" s="31">
        <v>3</v>
      </c>
      <c r="F15" s="32">
        <v>1000</v>
      </c>
      <c r="G15" s="36">
        <f t="shared" si="1"/>
        <v>3000</v>
      </c>
      <c r="H15" s="32">
        <v>3</v>
      </c>
      <c r="I15" s="36">
        <v>12181.132</v>
      </c>
      <c r="J15" s="36">
        <f t="shared" si="0"/>
        <v>36543.396000000001</v>
      </c>
      <c r="K15" s="70">
        <v>39543.396000000001</v>
      </c>
    </row>
    <row r="16" spans="1:11" ht="39.950000000000003" customHeight="1" x14ac:dyDescent="0.3">
      <c r="A16" s="216"/>
      <c r="B16" s="196"/>
      <c r="C16" s="53" t="s">
        <v>195</v>
      </c>
      <c r="D16" s="31" t="s">
        <v>76</v>
      </c>
      <c r="E16" s="31" t="s">
        <v>72</v>
      </c>
      <c r="F16" s="64">
        <v>0</v>
      </c>
      <c r="G16" s="65">
        <v>0</v>
      </c>
      <c r="H16" s="32">
        <v>1</v>
      </c>
      <c r="I16" s="36">
        <v>30686.792000000001</v>
      </c>
      <c r="J16" s="36">
        <f t="shared" si="0"/>
        <v>30686.792000000001</v>
      </c>
      <c r="K16" s="70">
        <v>30686.792000000001</v>
      </c>
    </row>
    <row r="17" spans="1:11" ht="30" customHeight="1" x14ac:dyDescent="0.3">
      <c r="A17" s="223"/>
      <c r="B17" s="196"/>
      <c r="C17" s="53" t="s">
        <v>194</v>
      </c>
      <c r="D17" s="31" t="s">
        <v>75</v>
      </c>
      <c r="E17" s="31">
        <v>3</v>
      </c>
      <c r="F17" s="32">
        <v>400</v>
      </c>
      <c r="G17" s="36">
        <f t="shared" si="1"/>
        <v>1200</v>
      </c>
      <c r="H17" s="32">
        <v>3</v>
      </c>
      <c r="I17" s="36">
        <v>5082.1319999999996</v>
      </c>
      <c r="J17" s="36">
        <f t="shared" si="0"/>
        <v>15246.395999999999</v>
      </c>
      <c r="K17" s="70">
        <v>16446.396000000001</v>
      </c>
    </row>
    <row r="18" spans="1:11" ht="59.65" customHeight="1" x14ac:dyDescent="0.3">
      <c r="A18" s="59" t="s">
        <v>124</v>
      </c>
      <c r="B18" s="51" t="s">
        <v>228</v>
      </c>
      <c r="C18" s="53" t="s">
        <v>197</v>
      </c>
      <c r="D18" s="31" t="s">
        <v>75</v>
      </c>
      <c r="E18" s="31" t="s">
        <v>70</v>
      </c>
      <c r="F18" s="64">
        <v>0</v>
      </c>
      <c r="G18" s="65">
        <v>0</v>
      </c>
      <c r="H18" s="32">
        <v>1</v>
      </c>
      <c r="I18" s="36">
        <v>9932.1319999999996</v>
      </c>
      <c r="J18" s="36">
        <f t="shared" si="0"/>
        <v>9932.1319999999996</v>
      </c>
      <c r="K18" s="70">
        <v>9932.1319999999996</v>
      </c>
    </row>
    <row r="19" spans="1:11" ht="57" customHeight="1" x14ac:dyDescent="0.3">
      <c r="A19" s="59" t="s">
        <v>125</v>
      </c>
      <c r="B19" s="51" t="s">
        <v>229</v>
      </c>
      <c r="C19" s="53" t="s">
        <v>197</v>
      </c>
      <c r="D19" s="31" t="s">
        <v>75</v>
      </c>
      <c r="E19" s="31" t="s">
        <v>70</v>
      </c>
      <c r="F19" s="64">
        <v>0</v>
      </c>
      <c r="G19" s="65">
        <v>0</v>
      </c>
      <c r="H19" s="32">
        <v>1</v>
      </c>
      <c r="I19" s="36">
        <v>9932.1319999999996</v>
      </c>
      <c r="J19" s="36">
        <f t="shared" si="0"/>
        <v>9932.1319999999996</v>
      </c>
      <c r="K19" s="70">
        <v>9932.1319999999996</v>
      </c>
    </row>
    <row r="20" spans="1:11" ht="45" customHeight="1" x14ac:dyDescent="0.3">
      <c r="A20" s="33">
        <v>3</v>
      </c>
      <c r="B20" s="48"/>
      <c r="C20" s="61" t="s">
        <v>146</v>
      </c>
      <c r="D20" s="31"/>
      <c r="E20" s="31"/>
      <c r="F20" s="32"/>
      <c r="G20" s="41">
        <f>SUM(G21:G36)</f>
        <v>40700</v>
      </c>
      <c r="H20" s="30"/>
      <c r="I20" s="41"/>
      <c r="J20" s="41">
        <f>SUM(J21:J36)</f>
        <v>3074271.3200000003</v>
      </c>
      <c r="K20" s="41">
        <v>3114971.32</v>
      </c>
    </row>
    <row r="21" spans="1:11" ht="53.1" customHeight="1" x14ac:dyDescent="0.3">
      <c r="A21" s="215" t="s">
        <v>126</v>
      </c>
      <c r="B21" s="196" t="s">
        <v>244</v>
      </c>
      <c r="C21" s="53" t="s">
        <v>198</v>
      </c>
      <c r="D21" s="31" t="s">
        <v>76</v>
      </c>
      <c r="E21" s="31">
        <v>1</v>
      </c>
      <c r="F21" s="32">
        <v>10000</v>
      </c>
      <c r="G21" s="36">
        <f>F21*E21</f>
        <v>10000</v>
      </c>
      <c r="H21" s="32">
        <v>1</v>
      </c>
      <c r="I21" s="36">
        <v>1252000</v>
      </c>
      <c r="J21" s="36">
        <f>I21*H21</f>
        <v>1252000</v>
      </c>
      <c r="K21" s="70">
        <v>1262000</v>
      </c>
    </row>
    <row r="22" spans="1:11" ht="30" customHeight="1" x14ac:dyDescent="0.3">
      <c r="A22" s="216"/>
      <c r="B22" s="196"/>
      <c r="C22" s="53" t="s">
        <v>194</v>
      </c>
      <c r="D22" s="31" t="s">
        <v>75</v>
      </c>
      <c r="E22" s="31">
        <v>3</v>
      </c>
      <c r="F22" s="32">
        <v>400</v>
      </c>
      <c r="G22" s="36">
        <f t="shared" si="1"/>
        <v>1200</v>
      </c>
      <c r="H22" s="32">
        <v>3</v>
      </c>
      <c r="I22" s="36">
        <v>5082.1319999999996</v>
      </c>
      <c r="J22" s="36">
        <f>I22*H22</f>
        <v>15246.395999999999</v>
      </c>
      <c r="K22" s="70">
        <v>16446.396000000001</v>
      </c>
    </row>
    <row r="23" spans="1:11" ht="30" customHeight="1" x14ac:dyDescent="0.3">
      <c r="A23" s="216"/>
      <c r="B23" s="196"/>
      <c r="C23" s="53" t="s">
        <v>199</v>
      </c>
      <c r="D23" s="31" t="s">
        <v>75</v>
      </c>
      <c r="E23" s="31">
        <v>3</v>
      </c>
      <c r="F23" s="32">
        <v>400</v>
      </c>
      <c r="G23" s="36">
        <f t="shared" si="1"/>
        <v>1200</v>
      </c>
      <c r="H23" s="32">
        <v>3</v>
      </c>
      <c r="I23" s="36">
        <v>3579.4213333333337</v>
      </c>
      <c r="J23" s="36">
        <f>I23*H23</f>
        <v>10738.264000000001</v>
      </c>
      <c r="K23" s="70">
        <v>11938.264000000001</v>
      </c>
    </row>
    <row r="24" spans="1:11" ht="51.75" customHeight="1" x14ac:dyDescent="0.3">
      <c r="A24" s="216"/>
      <c r="B24" s="196"/>
      <c r="C24" s="53" t="s">
        <v>200</v>
      </c>
      <c r="D24" s="31" t="s">
        <v>76</v>
      </c>
      <c r="E24" s="31">
        <v>1</v>
      </c>
      <c r="F24" s="32">
        <v>1400</v>
      </c>
      <c r="G24" s="36">
        <f t="shared" si="1"/>
        <v>1400</v>
      </c>
      <c r="H24" s="35" t="s">
        <v>70</v>
      </c>
      <c r="I24" s="65">
        <v>0</v>
      </c>
      <c r="J24" s="65">
        <v>0</v>
      </c>
      <c r="K24" s="70">
        <v>1400</v>
      </c>
    </row>
    <row r="25" spans="1:11" ht="30" customHeight="1" x14ac:dyDescent="0.3">
      <c r="A25" s="216"/>
      <c r="B25" s="196"/>
      <c r="C25" s="53" t="s">
        <v>201</v>
      </c>
      <c r="D25" s="31" t="s">
        <v>76</v>
      </c>
      <c r="E25" s="31">
        <v>1</v>
      </c>
      <c r="F25" s="32">
        <v>2200</v>
      </c>
      <c r="G25" s="36">
        <f t="shared" si="1"/>
        <v>2200</v>
      </c>
      <c r="H25" s="36" t="s">
        <v>70</v>
      </c>
      <c r="I25" s="65">
        <v>0</v>
      </c>
      <c r="J25" s="65">
        <v>0</v>
      </c>
      <c r="K25" s="70">
        <v>2200</v>
      </c>
    </row>
    <row r="26" spans="1:11" ht="30" customHeight="1" x14ac:dyDescent="0.3">
      <c r="A26" s="216"/>
      <c r="B26" s="196"/>
      <c r="C26" s="53" t="s">
        <v>202</v>
      </c>
      <c r="D26" s="31" t="s">
        <v>75</v>
      </c>
      <c r="E26" s="31">
        <v>3</v>
      </c>
      <c r="F26" s="32">
        <v>900</v>
      </c>
      <c r="G26" s="36">
        <f t="shared" si="1"/>
        <v>2700</v>
      </c>
      <c r="H26" s="32" t="s">
        <v>70</v>
      </c>
      <c r="I26" s="65">
        <v>0</v>
      </c>
      <c r="J26" s="65">
        <v>0</v>
      </c>
      <c r="K26" s="70">
        <v>2700</v>
      </c>
    </row>
    <row r="27" spans="1:11" ht="30" customHeight="1" x14ac:dyDescent="0.3">
      <c r="A27" s="216"/>
      <c r="B27" s="196"/>
      <c r="C27" s="53" t="s">
        <v>203</v>
      </c>
      <c r="D27" s="31" t="s">
        <v>75</v>
      </c>
      <c r="E27" s="31">
        <v>3</v>
      </c>
      <c r="F27" s="32">
        <v>50</v>
      </c>
      <c r="G27" s="36">
        <f t="shared" si="1"/>
        <v>150</v>
      </c>
      <c r="H27" s="32">
        <v>3</v>
      </c>
      <c r="I27" s="36">
        <v>953</v>
      </c>
      <c r="J27" s="36">
        <f>I27*H27</f>
        <v>2859</v>
      </c>
      <c r="K27" s="70">
        <v>3009</v>
      </c>
    </row>
    <row r="28" spans="1:11" ht="53.1" customHeight="1" x14ac:dyDescent="0.3">
      <c r="A28" s="206" t="s">
        <v>127</v>
      </c>
      <c r="B28" s="208" t="s">
        <v>245</v>
      </c>
      <c r="C28" s="53" t="s">
        <v>204</v>
      </c>
      <c r="D28" s="31" t="s">
        <v>75</v>
      </c>
      <c r="E28" s="31">
        <v>1</v>
      </c>
      <c r="F28" s="32">
        <v>10000</v>
      </c>
      <c r="G28" s="36">
        <f>F28*E28</f>
        <v>10000</v>
      </c>
      <c r="H28" s="32">
        <v>1</v>
      </c>
      <c r="I28" s="36">
        <v>1252000</v>
      </c>
      <c r="J28" s="36">
        <f>I28*H28</f>
        <v>1252000</v>
      </c>
      <c r="K28" s="70">
        <v>1262000</v>
      </c>
    </row>
    <row r="29" spans="1:11" ht="30" customHeight="1" x14ac:dyDescent="0.3">
      <c r="A29" s="217"/>
      <c r="B29" s="218"/>
      <c r="C29" s="53" t="s">
        <v>194</v>
      </c>
      <c r="D29" s="31" t="s">
        <v>75</v>
      </c>
      <c r="E29" s="31">
        <v>3</v>
      </c>
      <c r="F29" s="32">
        <v>400</v>
      </c>
      <c r="G29" s="36">
        <f t="shared" si="1"/>
        <v>1200</v>
      </c>
      <c r="H29" s="32">
        <v>3</v>
      </c>
      <c r="I29" s="36">
        <v>5082.1319999999996</v>
      </c>
      <c r="J29" s="36">
        <f>I29*H29</f>
        <v>15246.395999999999</v>
      </c>
      <c r="K29" s="70">
        <v>16446.396000000001</v>
      </c>
    </row>
    <row r="30" spans="1:11" ht="30" customHeight="1" x14ac:dyDescent="0.3">
      <c r="A30" s="217"/>
      <c r="B30" s="218"/>
      <c r="C30" s="53" t="s">
        <v>199</v>
      </c>
      <c r="D30" s="31" t="s">
        <v>75</v>
      </c>
      <c r="E30" s="31">
        <v>3</v>
      </c>
      <c r="F30" s="32">
        <v>400</v>
      </c>
      <c r="G30" s="36">
        <f t="shared" si="1"/>
        <v>1200</v>
      </c>
      <c r="H30" s="32">
        <v>3</v>
      </c>
      <c r="I30" s="36">
        <v>3579.4213333333337</v>
      </c>
      <c r="J30" s="36">
        <f>I30*H30</f>
        <v>10738.264000000001</v>
      </c>
      <c r="K30" s="70">
        <v>11938.264000000001</v>
      </c>
    </row>
    <row r="31" spans="1:11" ht="51.75" customHeight="1" x14ac:dyDescent="0.3">
      <c r="A31" s="217"/>
      <c r="B31" s="218"/>
      <c r="C31" s="53" t="s">
        <v>200</v>
      </c>
      <c r="D31" s="31" t="s">
        <v>75</v>
      </c>
      <c r="E31" s="31">
        <v>1</v>
      </c>
      <c r="F31" s="32">
        <v>1400</v>
      </c>
      <c r="G31" s="36">
        <f t="shared" si="1"/>
        <v>1400</v>
      </c>
      <c r="H31" s="36" t="s">
        <v>71</v>
      </c>
      <c r="I31" s="65">
        <v>0</v>
      </c>
      <c r="J31" s="65">
        <v>0</v>
      </c>
      <c r="K31" s="70">
        <v>1400</v>
      </c>
    </row>
    <row r="32" spans="1:11" ht="30" customHeight="1" x14ac:dyDescent="0.3">
      <c r="A32" s="217"/>
      <c r="B32" s="218"/>
      <c r="C32" s="53" t="s">
        <v>201</v>
      </c>
      <c r="D32" s="31" t="s">
        <v>76</v>
      </c>
      <c r="E32" s="31">
        <v>1</v>
      </c>
      <c r="F32" s="32">
        <v>2200</v>
      </c>
      <c r="G32" s="36">
        <f t="shared" si="1"/>
        <v>2200</v>
      </c>
      <c r="H32" s="32">
        <v>1</v>
      </c>
      <c r="I32" s="37">
        <v>5600</v>
      </c>
      <c r="J32" s="36">
        <f>I32*H32</f>
        <v>5600</v>
      </c>
      <c r="K32" s="70">
        <v>7800</v>
      </c>
    </row>
    <row r="33" spans="1:11" ht="30" customHeight="1" x14ac:dyDescent="0.3">
      <c r="A33" s="217"/>
      <c r="B33" s="43"/>
      <c r="C33" s="53" t="s">
        <v>202</v>
      </c>
      <c r="D33" s="31" t="s">
        <v>75</v>
      </c>
      <c r="E33" s="31">
        <v>3</v>
      </c>
      <c r="F33" s="32">
        <v>900</v>
      </c>
      <c r="G33" s="36">
        <f t="shared" si="1"/>
        <v>2700</v>
      </c>
      <c r="H33" s="32">
        <v>3</v>
      </c>
      <c r="I33" s="37">
        <v>700</v>
      </c>
      <c r="J33" s="36">
        <f>I33*H33</f>
        <v>2100</v>
      </c>
      <c r="K33" s="70">
        <v>4800</v>
      </c>
    </row>
    <row r="34" spans="1:11" ht="30" customHeight="1" x14ac:dyDescent="0.3">
      <c r="A34" s="207"/>
      <c r="B34" s="44"/>
      <c r="C34" s="53" t="s">
        <v>203</v>
      </c>
      <c r="D34" s="31" t="s">
        <v>75</v>
      </c>
      <c r="E34" s="31">
        <v>3</v>
      </c>
      <c r="F34" s="32">
        <v>50</v>
      </c>
      <c r="G34" s="36">
        <f t="shared" si="1"/>
        <v>150</v>
      </c>
      <c r="H34" s="32">
        <v>3</v>
      </c>
      <c r="I34" s="36">
        <v>953</v>
      </c>
      <c r="J34" s="36">
        <f>I34*H34</f>
        <v>2859</v>
      </c>
      <c r="K34" s="70">
        <v>3009</v>
      </c>
    </row>
    <row r="35" spans="1:11" ht="48" customHeight="1" x14ac:dyDescent="0.3">
      <c r="A35" s="57" t="s">
        <v>147</v>
      </c>
      <c r="B35" s="51" t="s">
        <v>82</v>
      </c>
      <c r="C35" s="53" t="s">
        <v>207</v>
      </c>
      <c r="D35" s="31" t="s">
        <v>75</v>
      </c>
      <c r="E35" s="31" t="s">
        <v>70</v>
      </c>
      <c r="F35" s="64">
        <v>0</v>
      </c>
      <c r="G35" s="65">
        <v>0</v>
      </c>
      <c r="H35" s="32">
        <v>2</v>
      </c>
      <c r="I35" s="36">
        <v>235000</v>
      </c>
      <c r="J35" s="36">
        <f>I35*H35</f>
        <v>470000</v>
      </c>
      <c r="K35" s="70">
        <v>470000</v>
      </c>
    </row>
    <row r="36" spans="1:11" ht="48" customHeight="1" x14ac:dyDescent="0.3">
      <c r="A36" s="57" t="s">
        <v>148</v>
      </c>
      <c r="B36" s="56" t="s">
        <v>83</v>
      </c>
      <c r="C36" s="53" t="s">
        <v>208</v>
      </c>
      <c r="D36" s="31" t="s">
        <v>75</v>
      </c>
      <c r="E36" s="31">
        <v>2</v>
      </c>
      <c r="F36" s="32">
        <v>1500</v>
      </c>
      <c r="G36" s="36">
        <f>F36*E36</f>
        <v>3000</v>
      </c>
      <c r="H36" s="32">
        <v>2</v>
      </c>
      <c r="I36" s="36">
        <v>17442</v>
      </c>
      <c r="J36" s="36">
        <f>I36*H36</f>
        <v>34884</v>
      </c>
      <c r="K36" s="70">
        <v>37884</v>
      </c>
    </row>
    <row r="37" spans="1:11" ht="48" customHeight="1" x14ac:dyDescent="0.3">
      <c r="A37" s="38">
        <v>4</v>
      </c>
      <c r="B37" s="62"/>
      <c r="C37" s="61" t="s">
        <v>121</v>
      </c>
      <c r="D37" s="31"/>
      <c r="E37" s="31"/>
      <c r="F37" s="32"/>
      <c r="G37" s="41">
        <f>SUM(G38:G43)</f>
        <v>16300</v>
      </c>
      <c r="H37" s="30"/>
      <c r="I37" s="41"/>
      <c r="J37" s="41">
        <f>SUM(J38:J43)</f>
        <v>128505.58199999999</v>
      </c>
      <c r="K37" s="41">
        <v>144805.58199999999</v>
      </c>
    </row>
    <row r="38" spans="1:11" ht="51.75" customHeight="1" x14ac:dyDescent="0.3">
      <c r="A38" s="50" t="s">
        <v>128</v>
      </c>
      <c r="B38" s="51" t="s">
        <v>77</v>
      </c>
      <c r="C38" s="53" t="s">
        <v>242</v>
      </c>
      <c r="D38" s="31" t="s">
        <v>76</v>
      </c>
      <c r="E38" s="31">
        <v>1</v>
      </c>
      <c r="F38" s="32">
        <v>3500</v>
      </c>
      <c r="G38" s="36">
        <f t="shared" si="1"/>
        <v>3500</v>
      </c>
      <c r="H38" s="32">
        <v>1</v>
      </c>
      <c r="I38" s="36">
        <v>20000</v>
      </c>
      <c r="J38" s="36">
        <f>I38*H38</f>
        <v>20000</v>
      </c>
      <c r="K38" s="70">
        <v>23500</v>
      </c>
    </row>
    <row r="39" spans="1:11" ht="51.75" customHeight="1" x14ac:dyDescent="0.3">
      <c r="A39" s="206" t="s">
        <v>129</v>
      </c>
      <c r="B39" s="219" t="s">
        <v>80</v>
      </c>
      <c r="C39" s="53" t="s">
        <v>241</v>
      </c>
      <c r="D39" s="31" t="s">
        <v>76</v>
      </c>
      <c r="E39" s="31">
        <v>1</v>
      </c>
      <c r="F39" s="32">
        <v>3000</v>
      </c>
      <c r="G39" s="36">
        <f>F39*E39</f>
        <v>3000</v>
      </c>
      <c r="H39" s="32">
        <v>1</v>
      </c>
      <c r="I39" s="36">
        <v>20000</v>
      </c>
      <c r="J39" s="36">
        <f>I39*H39</f>
        <v>20000</v>
      </c>
      <c r="K39" s="70">
        <v>23000</v>
      </c>
    </row>
    <row r="40" spans="1:11" ht="51.75" customHeight="1" x14ac:dyDescent="0.3">
      <c r="A40" s="217"/>
      <c r="B40" s="220"/>
      <c r="C40" s="53" t="s">
        <v>205</v>
      </c>
      <c r="D40" s="31" t="s">
        <v>76</v>
      </c>
      <c r="E40" s="31">
        <v>1</v>
      </c>
      <c r="F40" s="32">
        <v>1400</v>
      </c>
      <c r="G40" s="36">
        <f>F40*E40</f>
        <v>1400</v>
      </c>
      <c r="H40" s="32" t="s">
        <v>70</v>
      </c>
      <c r="I40" s="65">
        <v>0</v>
      </c>
      <c r="J40" s="65">
        <v>0</v>
      </c>
      <c r="K40" s="70">
        <v>1400</v>
      </c>
    </row>
    <row r="41" spans="1:11" ht="51.75" customHeight="1" x14ac:dyDescent="0.3">
      <c r="A41" s="217"/>
      <c r="B41" s="220"/>
      <c r="C41" s="53" t="s">
        <v>205</v>
      </c>
      <c r="D41" s="31" t="s">
        <v>76</v>
      </c>
      <c r="E41" s="31">
        <v>3</v>
      </c>
      <c r="F41" s="32">
        <v>1400</v>
      </c>
      <c r="G41" s="36">
        <f>F41*E41</f>
        <v>4200</v>
      </c>
      <c r="H41" s="32">
        <v>2</v>
      </c>
      <c r="I41" s="36">
        <v>5586.2640000000001</v>
      </c>
      <c r="J41" s="36">
        <f>I41*H41</f>
        <v>11172.528</v>
      </c>
      <c r="K41" s="70">
        <v>15372.528</v>
      </c>
    </row>
    <row r="42" spans="1:11" ht="30" customHeight="1" x14ac:dyDescent="0.3">
      <c r="A42" s="217"/>
      <c r="B42" s="220"/>
      <c r="C42" s="53" t="s">
        <v>206</v>
      </c>
      <c r="D42" s="31" t="s">
        <v>76</v>
      </c>
      <c r="E42" s="31">
        <v>2</v>
      </c>
      <c r="F42" s="32">
        <v>900</v>
      </c>
      <c r="G42" s="36">
        <f>F42*E42</f>
        <v>1800</v>
      </c>
      <c r="H42" s="32">
        <v>2</v>
      </c>
      <c r="I42" s="36">
        <v>27928.263999999999</v>
      </c>
      <c r="J42" s="36">
        <f>I42*H42</f>
        <v>55856.527999999998</v>
      </c>
      <c r="K42" s="70">
        <v>57656.527999999998</v>
      </c>
    </row>
    <row r="43" spans="1:11" ht="30" customHeight="1" x14ac:dyDescent="0.3">
      <c r="A43" s="207"/>
      <c r="B43" s="221"/>
      <c r="C43" s="53" t="s">
        <v>199</v>
      </c>
      <c r="D43" s="31" t="s">
        <v>75</v>
      </c>
      <c r="E43" s="31">
        <v>6</v>
      </c>
      <c r="F43" s="36">
        <v>400</v>
      </c>
      <c r="G43" s="36">
        <f>F43*E43</f>
        <v>2400</v>
      </c>
      <c r="H43" s="32">
        <v>6</v>
      </c>
      <c r="I43" s="36">
        <v>3579.4210000000003</v>
      </c>
      <c r="J43" s="36">
        <f>I43*H43</f>
        <v>21476.526000000002</v>
      </c>
      <c r="K43" s="70">
        <v>23876.526000000002</v>
      </c>
    </row>
    <row r="44" spans="1:11" ht="39.950000000000003" customHeight="1" x14ac:dyDescent="0.3">
      <c r="A44" s="38">
        <v>5</v>
      </c>
      <c r="B44" s="48"/>
      <c r="C44" s="61" t="s">
        <v>151</v>
      </c>
      <c r="D44" s="31"/>
      <c r="E44" s="31"/>
      <c r="F44" s="32"/>
      <c r="G44" s="41">
        <f>SUM(G45:G48)</f>
        <v>5700</v>
      </c>
      <c r="H44" s="30"/>
      <c r="I44" s="41"/>
      <c r="J44" s="41">
        <f>SUM(J45:J48)</f>
        <v>184736.73200000002</v>
      </c>
      <c r="K44" s="41">
        <v>190436.73200000002</v>
      </c>
    </row>
    <row r="45" spans="1:11" ht="30" customHeight="1" x14ac:dyDescent="0.3">
      <c r="A45" s="50" t="s">
        <v>130</v>
      </c>
      <c r="B45" s="51" t="s">
        <v>78</v>
      </c>
      <c r="C45" s="53" t="s">
        <v>209</v>
      </c>
      <c r="D45" s="31" t="s">
        <v>76</v>
      </c>
      <c r="E45" s="31">
        <v>1</v>
      </c>
      <c r="F45" s="32">
        <v>2400</v>
      </c>
      <c r="G45" s="36">
        <f t="shared" si="1"/>
        <v>2400</v>
      </c>
      <c r="H45" s="32">
        <v>1</v>
      </c>
      <c r="I45" s="36">
        <v>90021.563999999998</v>
      </c>
      <c r="J45" s="36">
        <f>I45*H45</f>
        <v>90021.563999999998</v>
      </c>
      <c r="K45" s="70">
        <v>92421.563999999998</v>
      </c>
    </row>
    <row r="46" spans="1:11" ht="39.950000000000003" customHeight="1" x14ac:dyDescent="0.3">
      <c r="A46" s="50" t="s">
        <v>131</v>
      </c>
      <c r="B46" s="51" t="s">
        <v>78</v>
      </c>
      <c r="C46" s="53" t="s">
        <v>79</v>
      </c>
      <c r="D46" s="31" t="s">
        <v>75</v>
      </c>
      <c r="E46" s="31">
        <v>3</v>
      </c>
      <c r="F46" s="32">
        <v>300</v>
      </c>
      <c r="G46" s="36">
        <f t="shared" si="1"/>
        <v>900</v>
      </c>
      <c r="H46" s="32" t="s">
        <v>70</v>
      </c>
      <c r="I46" s="65">
        <v>0</v>
      </c>
      <c r="J46" s="65">
        <v>0</v>
      </c>
      <c r="K46" s="70">
        <v>900</v>
      </c>
    </row>
    <row r="47" spans="1:11" ht="30" customHeight="1" x14ac:dyDescent="0.3">
      <c r="A47" s="206" t="s">
        <v>149</v>
      </c>
      <c r="B47" s="208" t="s">
        <v>81</v>
      </c>
      <c r="C47" s="53" t="s">
        <v>210</v>
      </c>
      <c r="D47" s="31" t="s">
        <v>76</v>
      </c>
      <c r="E47" s="31">
        <v>1</v>
      </c>
      <c r="F47" s="32">
        <v>2400</v>
      </c>
      <c r="G47" s="36">
        <f>F47*E47</f>
        <v>2400</v>
      </c>
      <c r="H47" s="32">
        <v>1</v>
      </c>
      <c r="I47" s="36">
        <v>73995.168000000005</v>
      </c>
      <c r="J47" s="36">
        <f>I47*H47</f>
        <v>73995.168000000005</v>
      </c>
      <c r="K47" s="70">
        <v>76395.168000000005</v>
      </c>
    </row>
    <row r="48" spans="1:11" ht="30" customHeight="1" x14ac:dyDescent="0.3">
      <c r="A48" s="207"/>
      <c r="B48" s="209"/>
      <c r="C48" s="55" t="s">
        <v>111</v>
      </c>
      <c r="D48" s="53" t="s">
        <v>114</v>
      </c>
      <c r="E48" s="31" t="s">
        <v>70</v>
      </c>
      <c r="F48" s="32"/>
      <c r="G48" s="36"/>
      <c r="H48" s="32">
        <v>4</v>
      </c>
      <c r="I48" s="36">
        <v>5180</v>
      </c>
      <c r="J48" s="36">
        <f>I48*H48</f>
        <v>20720</v>
      </c>
      <c r="K48" s="70">
        <v>20720</v>
      </c>
    </row>
    <row r="49" spans="1:11" ht="55.7" customHeight="1" x14ac:dyDescent="0.3">
      <c r="A49" s="45">
        <v>6</v>
      </c>
      <c r="B49" s="46"/>
      <c r="C49" s="47" t="s">
        <v>150</v>
      </c>
      <c r="D49" s="53"/>
      <c r="E49" s="71"/>
      <c r="F49" s="32"/>
      <c r="G49" s="41">
        <f>SUM(G50:G59)</f>
        <v>63650</v>
      </c>
      <c r="H49" s="30"/>
      <c r="I49" s="66"/>
      <c r="J49" s="41">
        <f>SUM(J50:J59)</f>
        <v>677184.26399999997</v>
      </c>
      <c r="K49" s="41">
        <v>740834.26399999997</v>
      </c>
    </row>
    <row r="50" spans="1:11" ht="37.700000000000003" customHeight="1" x14ac:dyDescent="0.3">
      <c r="A50" s="210" t="s">
        <v>132</v>
      </c>
      <c r="B50" s="211" t="s">
        <v>85</v>
      </c>
      <c r="C50" s="53" t="s">
        <v>211</v>
      </c>
      <c r="D50" s="31" t="s">
        <v>76</v>
      </c>
      <c r="E50" s="31" t="s">
        <v>70</v>
      </c>
      <c r="F50" s="64">
        <v>0</v>
      </c>
      <c r="G50" s="65">
        <v>0</v>
      </c>
      <c r="H50" s="32">
        <v>2</v>
      </c>
      <c r="I50" s="36">
        <v>11392.132</v>
      </c>
      <c r="J50" s="36">
        <f>I50*H50</f>
        <v>22784.263999999999</v>
      </c>
      <c r="K50" s="70">
        <v>22784.263999999999</v>
      </c>
    </row>
    <row r="51" spans="1:11" ht="32.25" customHeight="1" x14ac:dyDescent="0.3">
      <c r="A51" s="210"/>
      <c r="B51" s="212"/>
      <c r="C51" s="53" t="s">
        <v>203</v>
      </c>
      <c r="D51" s="31" t="s">
        <v>75</v>
      </c>
      <c r="E51" s="31">
        <v>9</v>
      </c>
      <c r="F51" s="32">
        <v>50</v>
      </c>
      <c r="G51" s="36">
        <f>+E51*F51</f>
        <v>450</v>
      </c>
      <c r="H51" s="32">
        <v>21</v>
      </c>
      <c r="I51" s="36">
        <v>953</v>
      </c>
      <c r="J51" s="36">
        <f>I51*H51</f>
        <v>20013</v>
      </c>
      <c r="K51" s="70">
        <v>20463</v>
      </c>
    </row>
    <row r="52" spans="1:11" ht="32.25" customHeight="1" x14ac:dyDescent="0.3">
      <c r="A52" s="210"/>
      <c r="B52" s="212"/>
      <c r="C52" s="53" t="s">
        <v>212</v>
      </c>
      <c r="D52" s="31" t="s">
        <v>75</v>
      </c>
      <c r="E52" s="31">
        <v>10</v>
      </c>
      <c r="F52" s="32">
        <v>900</v>
      </c>
      <c r="G52" s="36">
        <f>F52*E52</f>
        <v>9000</v>
      </c>
      <c r="H52" s="32" t="s">
        <v>70</v>
      </c>
      <c r="I52" s="65">
        <v>0</v>
      </c>
      <c r="J52" s="65">
        <v>0</v>
      </c>
      <c r="K52" s="70">
        <v>9000</v>
      </c>
    </row>
    <row r="53" spans="1:11" ht="32.25" customHeight="1" x14ac:dyDescent="0.3">
      <c r="A53" s="210"/>
      <c r="B53" s="212"/>
      <c r="C53" s="53" t="s">
        <v>213</v>
      </c>
      <c r="D53" s="31" t="s">
        <v>75</v>
      </c>
      <c r="E53" s="31">
        <v>17</v>
      </c>
      <c r="F53" s="32">
        <v>500</v>
      </c>
      <c r="G53" s="36">
        <f t="shared" ref="G53:G58" si="2">F53*E53</f>
        <v>8500</v>
      </c>
      <c r="H53" s="32" t="s">
        <v>70</v>
      </c>
      <c r="I53" s="65">
        <v>0</v>
      </c>
      <c r="J53" s="65">
        <v>0</v>
      </c>
      <c r="K53" s="70">
        <v>8500</v>
      </c>
    </row>
    <row r="54" spans="1:11" ht="32.25" customHeight="1" x14ac:dyDescent="0.3">
      <c r="A54" s="210"/>
      <c r="B54" s="212"/>
      <c r="C54" s="53" t="s">
        <v>214</v>
      </c>
      <c r="D54" s="31" t="s">
        <v>75</v>
      </c>
      <c r="E54" s="31">
        <v>10</v>
      </c>
      <c r="F54" s="32">
        <v>500</v>
      </c>
      <c r="G54" s="36">
        <f t="shared" si="2"/>
        <v>5000</v>
      </c>
      <c r="H54" s="32" t="s">
        <v>70</v>
      </c>
      <c r="I54" s="65">
        <v>0</v>
      </c>
      <c r="J54" s="65">
        <v>0</v>
      </c>
      <c r="K54" s="70">
        <v>5000</v>
      </c>
    </row>
    <row r="55" spans="1:11" ht="32.25" customHeight="1" x14ac:dyDescent="0.3">
      <c r="A55" s="210"/>
      <c r="B55" s="212"/>
      <c r="C55" s="53" t="s">
        <v>215</v>
      </c>
      <c r="D55" s="31" t="s">
        <v>75</v>
      </c>
      <c r="E55" s="31">
        <v>22</v>
      </c>
      <c r="F55" s="32">
        <v>700</v>
      </c>
      <c r="G55" s="36">
        <f t="shared" si="2"/>
        <v>15400</v>
      </c>
      <c r="H55" s="32" t="s">
        <v>70</v>
      </c>
      <c r="I55" s="65">
        <v>0</v>
      </c>
      <c r="J55" s="65">
        <v>0</v>
      </c>
      <c r="K55" s="70">
        <v>15400</v>
      </c>
    </row>
    <row r="56" spans="1:11" ht="32.25" customHeight="1" x14ac:dyDescent="0.3">
      <c r="A56" s="210"/>
      <c r="B56" s="212"/>
      <c r="C56" s="53" t="s">
        <v>216</v>
      </c>
      <c r="D56" s="31" t="s">
        <v>76</v>
      </c>
      <c r="E56" s="31">
        <v>1</v>
      </c>
      <c r="F56" s="32">
        <v>1500</v>
      </c>
      <c r="G56" s="36">
        <f t="shared" si="2"/>
        <v>1500</v>
      </c>
      <c r="H56" s="32" t="s">
        <v>70</v>
      </c>
      <c r="I56" s="65">
        <v>0</v>
      </c>
      <c r="J56" s="65">
        <v>0</v>
      </c>
      <c r="K56" s="70">
        <v>1500</v>
      </c>
    </row>
    <row r="57" spans="1:11" ht="32.25" customHeight="1" x14ac:dyDescent="0.3">
      <c r="A57" s="210"/>
      <c r="B57" s="212"/>
      <c r="C57" s="53" t="s">
        <v>217</v>
      </c>
      <c r="D57" s="31" t="s">
        <v>75</v>
      </c>
      <c r="E57" s="31">
        <v>19</v>
      </c>
      <c r="F57" s="32">
        <v>1200</v>
      </c>
      <c r="G57" s="36">
        <f t="shared" si="2"/>
        <v>22800</v>
      </c>
      <c r="H57" s="32" t="s">
        <v>70</v>
      </c>
      <c r="I57" s="65">
        <v>0</v>
      </c>
      <c r="J57" s="65">
        <v>0</v>
      </c>
      <c r="K57" s="70">
        <v>22800</v>
      </c>
    </row>
    <row r="58" spans="1:11" ht="32.25" customHeight="1" x14ac:dyDescent="0.3">
      <c r="A58" s="210"/>
      <c r="B58" s="213"/>
      <c r="C58" s="53" t="s">
        <v>218</v>
      </c>
      <c r="D58" s="31" t="s">
        <v>76</v>
      </c>
      <c r="E58" s="31">
        <v>1</v>
      </c>
      <c r="F58" s="32">
        <v>1000</v>
      </c>
      <c r="G58" s="36">
        <f t="shared" si="2"/>
        <v>1000</v>
      </c>
      <c r="H58" s="32">
        <v>1</v>
      </c>
      <c r="I58" s="36">
        <v>3720</v>
      </c>
      <c r="J58" s="36">
        <f>I58*H58</f>
        <v>3720</v>
      </c>
      <c r="K58" s="70">
        <v>4720</v>
      </c>
    </row>
    <row r="59" spans="1:11" ht="26.65" customHeight="1" x14ac:dyDescent="0.3">
      <c r="A59" s="50" t="s">
        <v>133</v>
      </c>
      <c r="B59" s="56" t="s">
        <v>84</v>
      </c>
      <c r="C59" s="53" t="s">
        <v>219</v>
      </c>
      <c r="D59" s="31" t="s">
        <v>76</v>
      </c>
      <c r="E59" s="31" t="s">
        <v>72</v>
      </c>
      <c r="F59" s="64">
        <v>0</v>
      </c>
      <c r="G59" s="65">
        <v>0</v>
      </c>
      <c r="H59" s="32">
        <v>1</v>
      </c>
      <c r="I59" s="36">
        <v>630667</v>
      </c>
      <c r="J59" s="36">
        <f>I59*H59</f>
        <v>630667</v>
      </c>
      <c r="K59" s="70">
        <v>630667</v>
      </c>
    </row>
    <row r="60" spans="1:11" ht="39.950000000000003" customHeight="1" x14ac:dyDescent="0.3">
      <c r="A60" s="38">
        <v>7</v>
      </c>
      <c r="B60" s="182" t="s">
        <v>152</v>
      </c>
      <c r="C60" s="214"/>
      <c r="D60" s="34"/>
      <c r="E60" s="61"/>
      <c r="F60" s="61"/>
      <c r="G60" s="30">
        <f>SUM(G61:G67)</f>
        <v>36800</v>
      </c>
      <c r="H60" s="61"/>
      <c r="I60" s="61"/>
      <c r="J60" s="30">
        <f>SUM(J61:J67)</f>
        <v>2417210</v>
      </c>
      <c r="K60" s="30">
        <v>2454010</v>
      </c>
    </row>
    <row r="61" spans="1:11" ht="39.950000000000003" customHeight="1" x14ac:dyDescent="0.3">
      <c r="A61" s="50" t="s">
        <v>134</v>
      </c>
      <c r="B61" s="197" t="s">
        <v>86</v>
      </c>
      <c r="C61" s="194"/>
      <c r="D61" s="31" t="s">
        <v>76</v>
      </c>
      <c r="E61" s="67">
        <v>1</v>
      </c>
      <c r="F61" s="40">
        <v>6000</v>
      </c>
      <c r="G61" s="40">
        <f>F61*E61</f>
        <v>6000</v>
      </c>
      <c r="H61" s="40">
        <v>1</v>
      </c>
      <c r="I61" s="40">
        <v>879710</v>
      </c>
      <c r="J61" s="40">
        <f>I61*H61</f>
        <v>879710</v>
      </c>
      <c r="K61" s="70">
        <v>885710</v>
      </c>
    </row>
    <row r="62" spans="1:11" ht="30" customHeight="1" x14ac:dyDescent="0.3">
      <c r="A62" s="50" t="s">
        <v>135</v>
      </c>
      <c r="B62" s="185" t="s">
        <v>220</v>
      </c>
      <c r="C62" s="181"/>
      <c r="D62" s="31" t="s">
        <v>76</v>
      </c>
      <c r="E62" s="68" t="s">
        <v>70</v>
      </c>
      <c r="F62" s="65">
        <v>0</v>
      </c>
      <c r="G62" s="65">
        <v>0</v>
      </c>
      <c r="H62" s="36">
        <v>1</v>
      </c>
      <c r="I62" s="36">
        <v>195000</v>
      </c>
      <c r="J62" s="36">
        <f>I62*H62</f>
        <v>195000</v>
      </c>
      <c r="K62" s="70">
        <v>195000</v>
      </c>
    </row>
    <row r="63" spans="1:11" ht="30" customHeight="1" x14ac:dyDescent="0.3">
      <c r="A63" s="50" t="s">
        <v>136</v>
      </c>
      <c r="B63" s="198" t="s">
        <v>230</v>
      </c>
      <c r="C63" s="199"/>
      <c r="D63" s="31" t="s">
        <v>76</v>
      </c>
      <c r="E63" s="68">
        <v>1</v>
      </c>
      <c r="F63" s="36">
        <v>1500</v>
      </c>
      <c r="G63" s="36">
        <f>F63*E63</f>
        <v>1500</v>
      </c>
      <c r="H63" s="36">
        <v>1</v>
      </c>
      <c r="I63" s="36">
        <v>148000</v>
      </c>
      <c r="J63" s="36">
        <f t="shared" ref="J63:J92" si="3">I63*H63</f>
        <v>148000</v>
      </c>
      <c r="K63" s="70">
        <v>149500</v>
      </c>
    </row>
    <row r="64" spans="1:11" ht="30" customHeight="1" x14ac:dyDescent="0.3">
      <c r="A64" s="50" t="s">
        <v>137</v>
      </c>
      <c r="B64" s="202" t="s">
        <v>231</v>
      </c>
      <c r="C64" s="203"/>
      <c r="D64" s="31" t="s">
        <v>76</v>
      </c>
      <c r="E64" s="68">
        <v>1</v>
      </c>
      <c r="F64" s="36">
        <v>3500</v>
      </c>
      <c r="G64" s="36">
        <f>F64*E64</f>
        <v>3500</v>
      </c>
      <c r="H64" s="36">
        <v>1</v>
      </c>
      <c r="I64" s="36">
        <v>229000</v>
      </c>
      <c r="J64" s="36">
        <f t="shared" si="3"/>
        <v>229000</v>
      </c>
      <c r="K64" s="70">
        <v>232500</v>
      </c>
    </row>
    <row r="65" spans="1:11" ht="30" customHeight="1" x14ac:dyDescent="0.3">
      <c r="A65" s="50" t="s">
        <v>138</v>
      </c>
      <c r="B65" s="204" t="s">
        <v>232</v>
      </c>
      <c r="C65" s="205"/>
      <c r="D65" s="31" t="s">
        <v>76</v>
      </c>
      <c r="E65" s="68">
        <v>1</v>
      </c>
      <c r="F65" s="32">
        <v>800</v>
      </c>
      <c r="G65" s="36">
        <f>F65*E65</f>
        <v>800</v>
      </c>
      <c r="H65" s="36">
        <v>1</v>
      </c>
      <c r="I65" s="36">
        <v>15500</v>
      </c>
      <c r="J65" s="36">
        <f t="shared" si="3"/>
        <v>15500</v>
      </c>
      <c r="K65" s="70">
        <v>16300</v>
      </c>
    </row>
    <row r="66" spans="1:11" ht="30" customHeight="1" x14ac:dyDescent="0.3">
      <c r="A66" s="50" t="s">
        <v>139</v>
      </c>
      <c r="B66" s="194" t="s">
        <v>233</v>
      </c>
      <c r="C66" s="185"/>
      <c r="D66" s="31" t="s">
        <v>76</v>
      </c>
      <c r="E66" s="31" t="s">
        <v>70</v>
      </c>
      <c r="F66" s="64">
        <v>0</v>
      </c>
      <c r="G66" s="65">
        <v>0</v>
      </c>
      <c r="H66" s="36">
        <v>1</v>
      </c>
      <c r="I66" s="36">
        <v>300000</v>
      </c>
      <c r="J66" s="36">
        <f t="shared" si="3"/>
        <v>300000</v>
      </c>
      <c r="K66" s="70">
        <v>300000</v>
      </c>
    </row>
    <row r="67" spans="1:11" ht="39.950000000000003" customHeight="1" x14ac:dyDescent="0.3">
      <c r="A67" s="50" t="s">
        <v>140</v>
      </c>
      <c r="B67" s="194" t="s">
        <v>87</v>
      </c>
      <c r="C67" s="185"/>
      <c r="D67" s="31" t="s">
        <v>76</v>
      </c>
      <c r="E67" s="49">
        <v>1</v>
      </c>
      <c r="F67" s="39">
        <v>25000</v>
      </c>
      <c r="G67" s="36">
        <f>F67*E67</f>
        <v>25000</v>
      </c>
      <c r="H67" s="40">
        <v>1</v>
      </c>
      <c r="I67" s="40">
        <v>650000</v>
      </c>
      <c r="J67" s="36">
        <f t="shared" si="3"/>
        <v>650000</v>
      </c>
      <c r="K67" s="70">
        <v>675000</v>
      </c>
    </row>
    <row r="68" spans="1:11" ht="35.1" customHeight="1" x14ac:dyDescent="0.3">
      <c r="A68" s="38">
        <v>8</v>
      </c>
      <c r="B68" s="182" t="s">
        <v>158</v>
      </c>
      <c r="C68" s="183"/>
      <c r="D68" s="31"/>
      <c r="E68" s="58"/>
      <c r="F68" s="39"/>
      <c r="G68" s="41">
        <f>SUM(G69:G95)</f>
        <v>126500</v>
      </c>
      <c r="H68" s="42"/>
      <c r="I68" s="42"/>
      <c r="J68" s="41">
        <f>SUM(J69:J95)</f>
        <v>1407595</v>
      </c>
      <c r="K68" s="30">
        <v>1534095</v>
      </c>
    </row>
    <row r="69" spans="1:11" ht="30" customHeight="1" x14ac:dyDescent="0.3">
      <c r="A69" s="54" t="s">
        <v>154</v>
      </c>
      <c r="B69" s="185" t="s">
        <v>88</v>
      </c>
      <c r="C69" s="181"/>
      <c r="D69" s="31" t="s">
        <v>76</v>
      </c>
      <c r="E69" s="31" t="s">
        <v>70</v>
      </c>
      <c r="F69" s="65">
        <v>0</v>
      </c>
      <c r="G69" s="65">
        <v>0</v>
      </c>
      <c r="H69" s="36">
        <v>1</v>
      </c>
      <c r="I69" s="36">
        <v>210000</v>
      </c>
      <c r="J69" s="36">
        <f t="shared" si="3"/>
        <v>210000</v>
      </c>
      <c r="K69" s="70">
        <v>210000</v>
      </c>
    </row>
    <row r="70" spans="1:11" ht="30" customHeight="1" x14ac:dyDescent="0.3">
      <c r="A70" s="54" t="s">
        <v>156</v>
      </c>
      <c r="B70" s="185" t="s">
        <v>89</v>
      </c>
      <c r="C70" s="181"/>
      <c r="D70" s="31" t="s">
        <v>76</v>
      </c>
      <c r="E70" s="31" t="s">
        <v>70</v>
      </c>
      <c r="F70" s="65">
        <v>0</v>
      </c>
      <c r="G70" s="65">
        <v>0</v>
      </c>
      <c r="H70" s="36">
        <v>1</v>
      </c>
      <c r="I70" s="36">
        <v>30000</v>
      </c>
      <c r="J70" s="36">
        <f t="shared" si="3"/>
        <v>30000</v>
      </c>
      <c r="K70" s="70">
        <v>30000</v>
      </c>
    </row>
    <row r="71" spans="1:11" ht="30" customHeight="1" x14ac:dyDescent="0.3">
      <c r="A71" s="54" t="s">
        <v>159</v>
      </c>
      <c r="B71" s="185" t="s">
        <v>234</v>
      </c>
      <c r="C71" s="181"/>
      <c r="D71" s="31" t="s">
        <v>76</v>
      </c>
      <c r="E71" s="31" t="s">
        <v>70</v>
      </c>
      <c r="F71" s="65">
        <v>0</v>
      </c>
      <c r="G71" s="65">
        <v>0</v>
      </c>
      <c r="H71" s="36">
        <v>1</v>
      </c>
      <c r="I71" s="36">
        <v>20000</v>
      </c>
      <c r="J71" s="36">
        <f t="shared" si="3"/>
        <v>20000</v>
      </c>
      <c r="K71" s="70">
        <v>20000</v>
      </c>
    </row>
    <row r="72" spans="1:11" ht="39.950000000000003" customHeight="1" x14ac:dyDescent="0.3">
      <c r="A72" s="54" t="s">
        <v>160</v>
      </c>
      <c r="B72" s="181" t="s">
        <v>90</v>
      </c>
      <c r="C72" s="181"/>
      <c r="D72" s="31" t="s">
        <v>76</v>
      </c>
      <c r="E72" s="31" t="s">
        <v>70</v>
      </c>
      <c r="F72" s="65">
        <v>0</v>
      </c>
      <c r="G72" s="65">
        <v>0</v>
      </c>
      <c r="H72" s="36">
        <v>1</v>
      </c>
      <c r="I72" s="36">
        <v>35000</v>
      </c>
      <c r="J72" s="36">
        <f t="shared" si="3"/>
        <v>35000</v>
      </c>
      <c r="K72" s="70">
        <v>35000</v>
      </c>
    </row>
    <row r="73" spans="1:11" ht="39.950000000000003" customHeight="1" x14ac:dyDescent="0.3">
      <c r="A73" s="54" t="s">
        <v>161</v>
      </c>
      <c r="B73" s="181" t="s">
        <v>92</v>
      </c>
      <c r="C73" s="181"/>
      <c r="D73" s="31" t="s">
        <v>76</v>
      </c>
      <c r="E73" s="69">
        <v>1</v>
      </c>
      <c r="F73" s="36">
        <v>10000</v>
      </c>
      <c r="G73" s="36">
        <f>F73*E73</f>
        <v>10000</v>
      </c>
      <c r="H73" s="36" t="s">
        <v>70</v>
      </c>
      <c r="I73" s="65">
        <v>0</v>
      </c>
      <c r="J73" s="65">
        <v>0</v>
      </c>
      <c r="K73" s="70">
        <v>10000</v>
      </c>
    </row>
    <row r="74" spans="1:11" ht="53.1" customHeight="1" x14ac:dyDescent="0.3">
      <c r="A74" s="54" t="s">
        <v>162</v>
      </c>
      <c r="B74" s="185" t="s">
        <v>115</v>
      </c>
      <c r="C74" s="181"/>
      <c r="D74" s="31" t="s">
        <v>76</v>
      </c>
      <c r="E74" s="69">
        <v>1</v>
      </c>
      <c r="F74" s="36">
        <v>10000</v>
      </c>
      <c r="G74" s="36">
        <f>F74*E74</f>
        <v>10000</v>
      </c>
      <c r="H74" s="36" t="s">
        <v>70</v>
      </c>
      <c r="I74" s="65">
        <v>0</v>
      </c>
      <c r="J74" s="65">
        <v>0</v>
      </c>
      <c r="K74" s="70">
        <v>10000</v>
      </c>
    </row>
    <row r="75" spans="1:11" ht="30" customHeight="1" x14ac:dyDescent="0.3">
      <c r="A75" s="54" t="s">
        <v>163</v>
      </c>
      <c r="B75" s="185" t="s">
        <v>221</v>
      </c>
      <c r="C75" s="181"/>
      <c r="D75" s="31" t="s">
        <v>76</v>
      </c>
      <c r="E75" s="69" t="s">
        <v>70</v>
      </c>
      <c r="F75" s="65">
        <v>0</v>
      </c>
      <c r="G75" s="65">
        <v>0</v>
      </c>
      <c r="H75" s="36">
        <v>1</v>
      </c>
      <c r="I75" s="36">
        <v>20000</v>
      </c>
      <c r="J75" s="36">
        <f t="shared" si="3"/>
        <v>20000</v>
      </c>
      <c r="K75" s="70">
        <v>20000</v>
      </c>
    </row>
    <row r="76" spans="1:11" ht="39.950000000000003" customHeight="1" x14ac:dyDescent="0.3">
      <c r="A76" s="54" t="s">
        <v>164</v>
      </c>
      <c r="B76" s="185" t="s">
        <v>116</v>
      </c>
      <c r="C76" s="181"/>
      <c r="D76" s="31" t="s">
        <v>76</v>
      </c>
      <c r="E76" s="69" t="s">
        <v>70</v>
      </c>
      <c r="F76" s="65">
        <v>0</v>
      </c>
      <c r="G76" s="65">
        <v>0</v>
      </c>
      <c r="H76" s="36">
        <v>1</v>
      </c>
      <c r="I76" s="36">
        <v>140000</v>
      </c>
      <c r="J76" s="36">
        <f t="shared" si="3"/>
        <v>140000</v>
      </c>
      <c r="K76" s="70">
        <v>140000</v>
      </c>
    </row>
    <row r="77" spans="1:11" ht="53.1" customHeight="1" x14ac:dyDescent="0.3">
      <c r="A77" s="54" t="s">
        <v>165</v>
      </c>
      <c r="B77" s="200" t="s">
        <v>222</v>
      </c>
      <c r="C77" s="201"/>
      <c r="D77" s="31" t="s">
        <v>76</v>
      </c>
      <c r="E77" s="69" t="s">
        <v>70</v>
      </c>
      <c r="F77" s="65">
        <v>0</v>
      </c>
      <c r="G77" s="65">
        <v>0</v>
      </c>
      <c r="H77" s="36">
        <v>1</v>
      </c>
      <c r="I77" s="36">
        <v>61000</v>
      </c>
      <c r="J77" s="36">
        <f t="shared" si="3"/>
        <v>61000</v>
      </c>
      <c r="K77" s="70">
        <v>61000</v>
      </c>
    </row>
    <row r="78" spans="1:11" ht="53.1" customHeight="1" x14ac:dyDescent="0.3">
      <c r="A78" s="54" t="s">
        <v>166</v>
      </c>
      <c r="B78" s="185" t="s">
        <v>235</v>
      </c>
      <c r="C78" s="181"/>
      <c r="D78" s="31" t="s">
        <v>76</v>
      </c>
      <c r="E78" s="69" t="s">
        <v>70</v>
      </c>
      <c r="F78" s="65">
        <v>0</v>
      </c>
      <c r="G78" s="65">
        <v>0</v>
      </c>
      <c r="H78" s="36">
        <v>1</v>
      </c>
      <c r="I78" s="36">
        <v>45000</v>
      </c>
      <c r="J78" s="36">
        <f t="shared" si="3"/>
        <v>45000</v>
      </c>
      <c r="K78" s="70">
        <v>45000</v>
      </c>
    </row>
    <row r="79" spans="1:11" ht="39.950000000000003" customHeight="1" x14ac:dyDescent="0.3">
      <c r="A79" s="54" t="s">
        <v>167</v>
      </c>
      <c r="B79" s="185" t="s">
        <v>93</v>
      </c>
      <c r="C79" s="181"/>
      <c r="D79" s="31" t="s">
        <v>76</v>
      </c>
      <c r="E79" s="69">
        <v>1</v>
      </c>
      <c r="F79" s="36">
        <v>50000</v>
      </c>
      <c r="G79" s="36">
        <f>F79*E79</f>
        <v>50000</v>
      </c>
      <c r="H79" s="36">
        <v>1</v>
      </c>
      <c r="I79" s="36">
        <v>274095</v>
      </c>
      <c r="J79" s="36">
        <f t="shared" si="3"/>
        <v>274095</v>
      </c>
      <c r="K79" s="70">
        <v>324095</v>
      </c>
    </row>
    <row r="80" spans="1:11" ht="40.5" customHeight="1" x14ac:dyDescent="0.3">
      <c r="A80" s="54" t="s">
        <v>168</v>
      </c>
      <c r="B80" s="185" t="s">
        <v>94</v>
      </c>
      <c r="C80" s="181"/>
      <c r="D80" s="31" t="s">
        <v>76</v>
      </c>
      <c r="E80" s="69" t="s">
        <v>70</v>
      </c>
      <c r="F80" s="65">
        <v>0</v>
      </c>
      <c r="G80" s="65">
        <v>0</v>
      </c>
      <c r="H80" s="36">
        <v>1</v>
      </c>
      <c r="I80" s="36">
        <v>55000</v>
      </c>
      <c r="J80" s="36">
        <f>I80*H80</f>
        <v>55000</v>
      </c>
      <c r="K80" s="70">
        <v>55000</v>
      </c>
    </row>
    <row r="81" spans="1:11" ht="35.65" customHeight="1" x14ac:dyDescent="0.3">
      <c r="A81" s="54" t="s">
        <v>169</v>
      </c>
      <c r="B81" s="185" t="s">
        <v>95</v>
      </c>
      <c r="C81" s="181"/>
      <c r="D81" s="31" t="s">
        <v>76</v>
      </c>
      <c r="E81" s="69" t="s">
        <v>70</v>
      </c>
      <c r="F81" s="65">
        <v>0</v>
      </c>
      <c r="G81" s="65">
        <v>0</v>
      </c>
      <c r="H81" s="36">
        <v>1</v>
      </c>
      <c r="I81" s="36">
        <v>25000</v>
      </c>
      <c r="J81" s="36">
        <f t="shared" si="3"/>
        <v>25000</v>
      </c>
      <c r="K81" s="70">
        <v>25000</v>
      </c>
    </row>
    <row r="82" spans="1:11" ht="39.950000000000003" customHeight="1" x14ac:dyDescent="0.3">
      <c r="A82" s="54" t="s">
        <v>170</v>
      </c>
      <c r="B82" s="185" t="s">
        <v>96</v>
      </c>
      <c r="C82" s="181"/>
      <c r="D82" s="31" t="s">
        <v>76</v>
      </c>
      <c r="E82" s="69" t="s">
        <v>70</v>
      </c>
      <c r="F82" s="65">
        <v>0</v>
      </c>
      <c r="G82" s="65">
        <v>0</v>
      </c>
      <c r="H82" s="36">
        <v>1</v>
      </c>
      <c r="I82" s="36">
        <v>95000</v>
      </c>
      <c r="J82" s="36">
        <f t="shared" si="3"/>
        <v>95000</v>
      </c>
      <c r="K82" s="70">
        <v>95000</v>
      </c>
    </row>
    <row r="83" spans="1:11" ht="53.1" customHeight="1" x14ac:dyDescent="0.3">
      <c r="A83" s="54" t="s">
        <v>171</v>
      </c>
      <c r="B83" s="185" t="s">
        <v>117</v>
      </c>
      <c r="C83" s="181"/>
      <c r="D83" s="31" t="s">
        <v>76</v>
      </c>
      <c r="E83" s="69">
        <v>1</v>
      </c>
      <c r="F83" s="36">
        <v>1500</v>
      </c>
      <c r="G83" s="36">
        <f>F83*E83</f>
        <v>1500</v>
      </c>
      <c r="H83" s="36">
        <v>1</v>
      </c>
      <c r="I83" s="36">
        <v>5000</v>
      </c>
      <c r="J83" s="36">
        <f t="shared" si="3"/>
        <v>5000</v>
      </c>
      <c r="K83" s="70">
        <v>6500</v>
      </c>
    </row>
    <row r="84" spans="1:11" ht="53.65" customHeight="1" x14ac:dyDescent="0.3">
      <c r="A84" s="54" t="s">
        <v>172</v>
      </c>
      <c r="B84" s="185" t="s">
        <v>153</v>
      </c>
      <c r="C84" s="181"/>
      <c r="D84" s="31" t="s">
        <v>76</v>
      </c>
      <c r="E84" s="69">
        <v>1</v>
      </c>
      <c r="F84" s="36">
        <v>5000</v>
      </c>
      <c r="G84" s="36">
        <f>F84*E84</f>
        <v>5000</v>
      </c>
      <c r="H84" s="36">
        <v>1</v>
      </c>
      <c r="I84" s="36">
        <v>15000</v>
      </c>
      <c r="J84" s="36">
        <f t="shared" si="3"/>
        <v>15000</v>
      </c>
      <c r="K84" s="70">
        <v>20000</v>
      </c>
    </row>
    <row r="85" spans="1:11" ht="30" customHeight="1" x14ac:dyDescent="0.3">
      <c r="A85" s="54" t="s">
        <v>173</v>
      </c>
      <c r="B85" s="185" t="s">
        <v>223</v>
      </c>
      <c r="C85" s="181"/>
      <c r="D85" s="31" t="s">
        <v>76</v>
      </c>
      <c r="E85" s="68" t="s">
        <v>70</v>
      </c>
      <c r="F85" s="65">
        <v>0</v>
      </c>
      <c r="G85" s="65">
        <v>0</v>
      </c>
      <c r="H85" s="36">
        <v>1</v>
      </c>
      <c r="I85" s="36">
        <v>190000</v>
      </c>
      <c r="J85" s="36">
        <f t="shared" si="3"/>
        <v>190000</v>
      </c>
      <c r="K85" s="70">
        <v>190000</v>
      </c>
    </row>
    <row r="86" spans="1:11" ht="39.950000000000003" customHeight="1" x14ac:dyDescent="0.3">
      <c r="A86" s="54" t="s">
        <v>174</v>
      </c>
      <c r="B86" s="185" t="s">
        <v>97</v>
      </c>
      <c r="C86" s="181"/>
      <c r="D86" s="31" t="s">
        <v>76</v>
      </c>
      <c r="E86" s="68" t="s">
        <v>70</v>
      </c>
      <c r="F86" s="65">
        <v>0</v>
      </c>
      <c r="G86" s="65">
        <v>0</v>
      </c>
      <c r="H86" s="36">
        <v>1</v>
      </c>
      <c r="I86" s="36">
        <v>8000</v>
      </c>
      <c r="J86" s="36">
        <f t="shared" si="3"/>
        <v>8000</v>
      </c>
      <c r="K86" s="70">
        <v>8000</v>
      </c>
    </row>
    <row r="87" spans="1:11" ht="30" customHeight="1" x14ac:dyDescent="0.3">
      <c r="A87" s="54" t="s">
        <v>175</v>
      </c>
      <c r="B87" s="185" t="s">
        <v>98</v>
      </c>
      <c r="C87" s="181"/>
      <c r="D87" s="31" t="s">
        <v>76</v>
      </c>
      <c r="E87" s="68" t="s">
        <v>70</v>
      </c>
      <c r="F87" s="65">
        <v>0</v>
      </c>
      <c r="G87" s="65">
        <v>0</v>
      </c>
      <c r="H87" s="36">
        <v>1</v>
      </c>
      <c r="I87" s="36">
        <v>40000</v>
      </c>
      <c r="J87" s="36">
        <f t="shared" si="3"/>
        <v>40000</v>
      </c>
      <c r="K87" s="70">
        <v>40000</v>
      </c>
    </row>
    <row r="88" spans="1:11" ht="51.4" customHeight="1" x14ac:dyDescent="0.3">
      <c r="A88" s="54" t="s">
        <v>176</v>
      </c>
      <c r="B88" s="194" t="s">
        <v>99</v>
      </c>
      <c r="C88" s="195"/>
      <c r="D88" s="31" t="s">
        <v>76</v>
      </c>
      <c r="E88" s="68" t="s">
        <v>70</v>
      </c>
      <c r="F88" s="65">
        <v>0</v>
      </c>
      <c r="G88" s="65">
        <v>0</v>
      </c>
      <c r="H88" s="40">
        <v>1</v>
      </c>
      <c r="I88" s="40">
        <v>35000</v>
      </c>
      <c r="J88" s="36">
        <f t="shared" si="3"/>
        <v>35000</v>
      </c>
      <c r="K88" s="70">
        <v>35000</v>
      </c>
    </row>
    <row r="89" spans="1:11" ht="39.950000000000003" customHeight="1" x14ac:dyDescent="0.3">
      <c r="A89" s="54" t="s">
        <v>177</v>
      </c>
      <c r="B89" s="181" t="s">
        <v>100</v>
      </c>
      <c r="C89" s="181"/>
      <c r="D89" s="31" t="s">
        <v>76</v>
      </c>
      <c r="E89" s="68" t="s">
        <v>70</v>
      </c>
      <c r="F89" s="65">
        <v>0</v>
      </c>
      <c r="G89" s="65">
        <v>0</v>
      </c>
      <c r="H89" s="36">
        <v>1</v>
      </c>
      <c r="I89" s="36">
        <v>6500</v>
      </c>
      <c r="J89" s="36">
        <f t="shared" si="3"/>
        <v>6500</v>
      </c>
      <c r="K89" s="70">
        <v>6500</v>
      </c>
    </row>
    <row r="90" spans="1:11" ht="30" customHeight="1" x14ac:dyDescent="0.3">
      <c r="A90" s="54" t="s">
        <v>178</v>
      </c>
      <c r="B90" s="181" t="s">
        <v>101</v>
      </c>
      <c r="C90" s="181"/>
      <c r="D90" s="31" t="s">
        <v>76</v>
      </c>
      <c r="E90" s="68" t="s">
        <v>70</v>
      </c>
      <c r="F90" s="65">
        <v>0</v>
      </c>
      <c r="G90" s="65">
        <v>0</v>
      </c>
      <c r="H90" s="36">
        <v>1</v>
      </c>
      <c r="I90" s="36">
        <v>28000</v>
      </c>
      <c r="J90" s="36">
        <f t="shared" si="3"/>
        <v>28000</v>
      </c>
      <c r="K90" s="70">
        <v>28000</v>
      </c>
    </row>
    <row r="91" spans="1:11" ht="39.950000000000003" customHeight="1" x14ac:dyDescent="0.3">
      <c r="A91" s="54" t="s">
        <v>179</v>
      </c>
      <c r="B91" s="181" t="s">
        <v>104</v>
      </c>
      <c r="C91" s="181"/>
      <c r="D91" s="31" t="s">
        <v>76</v>
      </c>
      <c r="E91" s="68">
        <v>1</v>
      </c>
      <c r="F91" s="36">
        <v>10000</v>
      </c>
      <c r="G91" s="36">
        <f>F91*E91</f>
        <v>10000</v>
      </c>
      <c r="H91" s="36" t="s">
        <v>70</v>
      </c>
      <c r="I91" s="36"/>
      <c r="J91" s="36"/>
      <c r="K91" s="70">
        <v>10000</v>
      </c>
    </row>
    <row r="92" spans="1:11" ht="30" customHeight="1" x14ac:dyDescent="0.3">
      <c r="A92" s="54" t="s">
        <v>180</v>
      </c>
      <c r="B92" s="181" t="s">
        <v>106</v>
      </c>
      <c r="C92" s="181"/>
      <c r="D92" s="31" t="s">
        <v>76</v>
      </c>
      <c r="E92" s="68" t="s">
        <v>70</v>
      </c>
      <c r="F92" s="65">
        <v>0</v>
      </c>
      <c r="G92" s="65">
        <v>0</v>
      </c>
      <c r="H92" s="36">
        <v>1</v>
      </c>
      <c r="I92" s="36">
        <v>70000</v>
      </c>
      <c r="J92" s="36">
        <f t="shared" si="3"/>
        <v>70000</v>
      </c>
      <c r="K92" s="70">
        <v>70000</v>
      </c>
    </row>
    <row r="93" spans="1:11" ht="39.950000000000003" customHeight="1" x14ac:dyDescent="0.3">
      <c r="A93" s="54" t="s">
        <v>181</v>
      </c>
      <c r="B93" s="184" t="s">
        <v>224</v>
      </c>
      <c r="C93" s="181"/>
      <c r="D93" s="31" t="s">
        <v>76</v>
      </c>
      <c r="E93" s="68">
        <v>1</v>
      </c>
      <c r="F93" s="36">
        <v>10000</v>
      </c>
      <c r="G93" s="36">
        <f>F93*E93</f>
        <v>10000</v>
      </c>
      <c r="H93" s="36" t="s">
        <v>70</v>
      </c>
      <c r="I93" s="36"/>
      <c r="J93" s="36"/>
      <c r="K93" s="70">
        <v>10000</v>
      </c>
    </row>
    <row r="94" spans="1:11" ht="39.950000000000003" customHeight="1" x14ac:dyDescent="0.3">
      <c r="A94" s="54" t="s">
        <v>182</v>
      </c>
      <c r="B94" s="193" t="s">
        <v>225</v>
      </c>
      <c r="C94" s="185"/>
      <c r="D94" s="31" t="s">
        <v>76</v>
      </c>
      <c r="E94" s="68">
        <v>1</v>
      </c>
      <c r="F94" s="36">
        <v>10000</v>
      </c>
      <c r="G94" s="36">
        <f>F94*E94</f>
        <v>10000</v>
      </c>
      <c r="H94" s="36" t="s">
        <v>70</v>
      </c>
      <c r="I94" s="36"/>
      <c r="J94" s="36"/>
      <c r="K94" s="70">
        <v>10000</v>
      </c>
    </row>
    <row r="95" spans="1:11" ht="53.1" customHeight="1" x14ac:dyDescent="0.3">
      <c r="A95" s="54" t="s">
        <v>183</v>
      </c>
      <c r="B95" s="181" t="s">
        <v>119</v>
      </c>
      <c r="C95" s="181"/>
      <c r="D95" s="31" t="s">
        <v>76</v>
      </c>
      <c r="E95" s="68">
        <v>1</v>
      </c>
      <c r="F95" s="36">
        <v>20000</v>
      </c>
      <c r="G95" s="36">
        <f>F95*E95</f>
        <v>20000</v>
      </c>
      <c r="H95" s="36" t="s">
        <v>70</v>
      </c>
      <c r="I95" s="36"/>
      <c r="J95" s="36"/>
      <c r="K95" s="70">
        <v>20000</v>
      </c>
    </row>
    <row r="96" spans="1:11" ht="35.1" customHeight="1" x14ac:dyDescent="0.3">
      <c r="A96" s="54" t="s">
        <v>157</v>
      </c>
      <c r="B96" s="189" t="s">
        <v>155</v>
      </c>
      <c r="C96" s="190"/>
      <c r="D96" s="31"/>
      <c r="E96" s="68"/>
      <c r="F96" s="36"/>
      <c r="G96" s="41">
        <f>SUM(G97:G104)</f>
        <v>3500</v>
      </c>
      <c r="H96" s="36"/>
      <c r="I96" s="36"/>
      <c r="J96" s="41">
        <f>SUM(J97:J104)</f>
        <v>200600</v>
      </c>
      <c r="K96" s="41">
        <v>204100</v>
      </c>
    </row>
    <row r="97" spans="1:11" ht="30" customHeight="1" x14ac:dyDescent="0.3">
      <c r="A97" s="54" t="s">
        <v>184</v>
      </c>
      <c r="B97" s="181" t="s">
        <v>91</v>
      </c>
      <c r="C97" s="181"/>
      <c r="D97" s="31" t="s">
        <v>76</v>
      </c>
      <c r="E97" s="68" t="s">
        <v>70</v>
      </c>
      <c r="F97" s="65">
        <v>0</v>
      </c>
      <c r="G97" s="65">
        <v>0</v>
      </c>
      <c r="H97" s="36">
        <v>1</v>
      </c>
      <c r="I97" s="36">
        <v>15000</v>
      </c>
      <c r="J97" s="36">
        <f t="shared" ref="J97:J104" si="4">I97*H97</f>
        <v>15000</v>
      </c>
      <c r="K97" s="70">
        <v>15000</v>
      </c>
    </row>
    <row r="98" spans="1:11" ht="30" customHeight="1" x14ac:dyDescent="0.3">
      <c r="A98" s="54" t="s">
        <v>185</v>
      </c>
      <c r="B98" s="193" t="s">
        <v>107</v>
      </c>
      <c r="C98" s="185"/>
      <c r="D98" s="31" t="s">
        <v>76</v>
      </c>
      <c r="E98" s="68" t="s">
        <v>70</v>
      </c>
      <c r="F98" s="65">
        <v>0</v>
      </c>
      <c r="G98" s="65">
        <v>0</v>
      </c>
      <c r="H98" s="36">
        <v>1</v>
      </c>
      <c r="I98" s="36">
        <v>45000</v>
      </c>
      <c r="J98" s="36">
        <f t="shared" si="4"/>
        <v>45000</v>
      </c>
      <c r="K98" s="70">
        <v>45000</v>
      </c>
    </row>
    <row r="99" spans="1:11" ht="30" customHeight="1" x14ac:dyDescent="0.3">
      <c r="A99" s="54" t="s">
        <v>186</v>
      </c>
      <c r="B99" s="193" t="s">
        <v>108</v>
      </c>
      <c r="C99" s="185"/>
      <c r="D99" s="51" t="s">
        <v>75</v>
      </c>
      <c r="E99" s="68" t="s">
        <v>70</v>
      </c>
      <c r="F99" s="65">
        <v>0</v>
      </c>
      <c r="G99" s="65">
        <v>0</v>
      </c>
      <c r="H99" s="36">
        <v>17</v>
      </c>
      <c r="I99" s="36">
        <v>1300</v>
      </c>
      <c r="J99" s="36">
        <f t="shared" si="4"/>
        <v>22100</v>
      </c>
      <c r="K99" s="70">
        <v>22100</v>
      </c>
    </row>
    <row r="100" spans="1:11" ht="41.65" customHeight="1" x14ac:dyDescent="0.3">
      <c r="A100" s="54" t="s">
        <v>187</v>
      </c>
      <c r="B100" s="181" t="s">
        <v>120</v>
      </c>
      <c r="C100" s="181"/>
      <c r="D100" s="31" t="s">
        <v>76</v>
      </c>
      <c r="E100" s="68" t="s">
        <v>70</v>
      </c>
      <c r="F100" s="65">
        <v>0</v>
      </c>
      <c r="G100" s="65">
        <v>0</v>
      </c>
      <c r="H100" s="36">
        <v>1</v>
      </c>
      <c r="I100" s="36">
        <v>11000</v>
      </c>
      <c r="J100" s="36">
        <f t="shared" si="4"/>
        <v>11000</v>
      </c>
      <c r="K100" s="70">
        <v>11000</v>
      </c>
    </row>
    <row r="101" spans="1:11" ht="30" customHeight="1" x14ac:dyDescent="0.3">
      <c r="A101" s="54" t="s">
        <v>188</v>
      </c>
      <c r="B101" s="181" t="s">
        <v>105</v>
      </c>
      <c r="C101" s="181"/>
      <c r="D101" s="31" t="s">
        <v>76</v>
      </c>
      <c r="E101" s="68" t="s">
        <v>70</v>
      </c>
      <c r="F101" s="65">
        <v>0</v>
      </c>
      <c r="G101" s="65">
        <v>0</v>
      </c>
      <c r="H101" s="36">
        <v>1</v>
      </c>
      <c r="I101" s="36">
        <v>33000</v>
      </c>
      <c r="J101" s="36">
        <f t="shared" si="4"/>
        <v>33000</v>
      </c>
      <c r="K101" s="70">
        <v>33000</v>
      </c>
    </row>
    <row r="102" spans="1:11" ht="41.65" customHeight="1" x14ac:dyDescent="0.3">
      <c r="A102" s="54" t="s">
        <v>189</v>
      </c>
      <c r="B102" s="181" t="s">
        <v>103</v>
      </c>
      <c r="C102" s="181"/>
      <c r="D102" s="31" t="s">
        <v>76</v>
      </c>
      <c r="E102" s="68" t="s">
        <v>70</v>
      </c>
      <c r="F102" s="65">
        <v>0</v>
      </c>
      <c r="G102" s="65">
        <v>0</v>
      </c>
      <c r="H102" s="36">
        <v>1</v>
      </c>
      <c r="I102" s="36">
        <v>9500</v>
      </c>
      <c r="J102" s="36">
        <f t="shared" si="4"/>
        <v>9500</v>
      </c>
      <c r="K102" s="70">
        <v>9500</v>
      </c>
    </row>
    <row r="103" spans="1:11" ht="41.65" customHeight="1" x14ac:dyDescent="0.3">
      <c r="A103" s="54" t="s">
        <v>190</v>
      </c>
      <c r="B103" s="181" t="s">
        <v>102</v>
      </c>
      <c r="C103" s="181"/>
      <c r="D103" s="31" t="s">
        <v>76</v>
      </c>
      <c r="E103" s="68">
        <v>1</v>
      </c>
      <c r="F103" s="36">
        <v>3500</v>
      </c>
      <c r="G103" s="36">
        <f>F103*E103</f>
        <v>3500</v>
      </c>
      <c r="H103" s="36">
        <v>1</v>
      </c>
      <c r="I103" s="36">
        <v>33000</v>
      </c>
      <c r="J103" s="36">
        <f t="shared" si="4"/>
        <v>33000</v>
      </c>
      <c r="K103" s="70">
        <v>36500</v>
      </c>
    </row>
    <row r="104" spans="1:11" ht="41.65" customHeight="1" x14ac:dyDescent="0.3">
      <c r="A104" s="54" t="s">
        <v>191</v>
      </c>
      <c r="B104" s="181" t="s">
        <v>118</v>
      </c>
      <c r="C104" s="181"/>
      <c r="D104" s="31" t="s">
        <v>76</v>
      </c>
      <c r="E104" s="68" t="s">
        <v>70</v>
      </c>
      <c r="F104" s="65">
        <v>0</v>
      </c>
      <c r="G104" s="65">
        <v>0</v>
      </c>
      <c r="H104" s="36">
        <v>1</v>
      </c>
      <c r="I104" s="36">
        <v>32000</v>
      </c>
      <c r="J104" s="36">
        <f t="shared" si="4"/>
        <v>32000</v>
      </c>
      <c r="K104" s="70">
        <v>32000</v>
      </c>
    </row>
    <row r="105" spans="1:11" ht="35.1" customHeight="1" x14ac:dyDescent="0.3">
      <c r="A105" s="54" t="s">
        <v>192</v>
      </c>
      <c r="B105" s="182" t="s">
        <v>109</v>
      </c>
      <c r="C105" s="183"/>
      <c r="D105" s="31"/>
      <c r="E105" s="68"/>
      <c r="F105" s="68"/>
      <c r="G105" s="68"/>
      <c r="H105" s="68"/>
      <c r="I105" s="68"/>
      <c r="J105" s="41">
        <v>166130</v>
      </c>
      <c r="K105" s="72">
        <v>166130</v>
      </c>
    </row>
    <row r="106" spans="1:11" ht="34.35" customHeight="1" x14ac:dyDescent="0.3">
      <c r="A106" s="38"/>
      <c r="B106" s="182" t="s">
        <v>110</v>
      </c>
      <c r="C106" s="196"/>
      <c r="D106" s="186"/>
      <c r="E106" s="187"/>
      <c r="F106" s="187"/>
      <c r="G106" s="187"/>
      <c r="H106" s="187"/>
      <c r="I106" s="187"/>
      <c r="J106" s="188"/>
      <c r="K106" s="72">
        <v>8857600.3300000001</v>
      </c>
    </row>
  </sheetData>
  <mergeCells count="73">
    <mergeCell ref="H7:J8"/>
    <mergeCell ref="A12:A14"/>
    <mergeCell ref="B12:B14"/>
    <mergeCell ref="A15:A17"/>
    <mergeCell ref="B15:B17"/>
    <mergeCell ref="A7:A9"/>
    <mergeCell ref="B7:B9"/>
    <mergeCell ref="C7:C9"/>
    <mergeCell ref="D7:D9"/>
    <mergeCell ref="E7:G8"/>
    <mergeCell ref="A21:A27"/>
    <mergeCell ref="B21:B27"/>
    <mergeCell ref="A28:A34"/>
    <mergeCell ref="B28:B32"/>
    <mergeCell ref="A39:A43"/>
    <mergeCell ref="B39:B43"/>
    <mergeCell ref="A47:A48"/>
    <mergeCell ref="B47:B48"/>
    <mergeCell ref="A50:A58"/>
    <mergeCell ref="B50:B58"/>
    <mergeCell ref="B60:C60"/>
    <mergeCell ref="B61:C61"/>
    <mergeCell ref="B62:C62"/>
    <mergeCell ref="B63:C63"/>
    <mergeCell ref="B77:C77"/>
    <mergeCell ref="B78:C78"/>
    <mergeCell ref="B64:C64"/>
    <mergeCell ref="B65:C65"/>
    <mergeCell ref="B66:C66"/>
    <mergeCell ref="B67:C67"/>
    <mergeCell ref="B68:C68"/>
    <mergeCell ref="B69:C69"/>
    <mergeCell ref="B74:C74"/>
    <mergeCell ref="B76:C76"/>
    <mergeCell ref="B79:C79"/>
    <mergeCell ref="B80:C80"/>
    <mergeCell ref="B106:C106"/>
    <mergeCell ref="B81:C81"/>
    <mergeCell ref="B82:C82"/>
    <mergeCell ref="B83:C83"/>
    <mergeCell ref="B84:C84"/>
    <mergeCell ref="D106:J106"/>
    <mergeCell ref="B96:C96"/>
    <mergeCell ref="J3:K3"/>
    <mergeCell ref="J2:K2"/>
    <mergeCell ref="B103:C103"/>
    <mergeCell ref="B102:C102"/>
    <mergeCell ref="B98:C98"/>
    <mergeCell ref="B99:C99"/>
    <mergeCell ref="B94:C94"/>
    <mergeCell ref="B95:C95"/>
    <mergeCell ref="B88:C88"/>
    <mergeCell ref="B89:C89"/>
    <mergeCell ref="B90:C90"/>
    <mergeCell ref="B100:C100"/>
    <mergeCell ref="B101:C101"/>
    <mergeCell ref="B75:C75"/>
    <mergeCell ref="J1:K1"/>
    <mergeCell ref="K7:K8"/>
    <mergeCell ref="A5:K5"/>
    <mergeCell ref="B104:C104"/>
    <mergeCell ref="B105:C105"/>
    <mergeCell ref="B92:C92"/>
    <mergeCell ref="B93:C93"/>
    <mergeCell ref="B91:C91"/>
    <mergeCell ref="B97:C97"/>
    <mergeCell ref="B85:C85"/>
    <mergeCell ref="B86:C86"/>
    <mergeCell ref="B87:C87"/>
    <mergeCell ref="B70:C70"/>
    <mergeCell ref="B71:C71"/>
    <mergeCell ref="B72:C72"/>
    <mergeCell ref="B73:C73"/>
  </mergeCells>
  <phoneticPr fontId="19" type="noConversion"/>
  <pageMargins left="0" right="0" top="7.874015748031496E-2" bottom="7.874015748031496E-2" header="0.19685039370078741" footer="0.19685039370078741"/>
  <pageSetup paperSize="9" scale="53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view="pageBreakPreview" zoomScale="50" zoomScaleNormal="100" zoomScaleSheetLayoutView="50" workbookViewId="0">
      <selection activeCell="D9" sqref="D9"/>
    </sheetView>
  </sheetViews>
  <sheetFormatPr defaultColWidth="9.28515625" defaultRowHeight="21" x14ac:dyDescent="0.35"/>
  <cols>
    <col min="1" max="1" width="3" style="99" customWidth="1"/>
    <col min="2" max="2" width="5.5703125" style="99" bestFit="1" customWidth="1"/>
    <col min="3" max="3" width="29.7109375" style="99" customWidth="1"/>
    <col min="4" max="4" width="51" style="99" customWidth="1"/>
    <col min="5" max="5" width="19" style="99" customWidth="1"/>
    <col min="6" max="6" width="25.28515625" style="99" bestFit="1" customWidth="1"/>
    <col min="7" max="7" width="30.5703125" style="99" bestFit="1" customWidth="1"/>
    <col min="8" max="9" width="28.42578125" style="99" bestFit="1" customWidth="1"/>
    <col min="10" max="10" width="30.5703125" style="99" bestFit="1" customWidth="1"/>
    <col min="11" max="16384" width="9.28515625" style="99"/>
  </cols>
  <sheetData>
    <row r="2" spans="2:10" ht="45" x14ac:dyDescent="0.35">
      <c r="B2" s="97" t="s">
        <v>251</v>
      </c>
      <c r="C2" s="97" t="s">
        <v>252</v>
      </c>
      <c r="D2" s="98"/>
      <c r="E2" s="97" t="s">
        <v>254</v>
      </c>
      <c r="F2" s="98" t="s">
        <v>255</v>
      </c>
      <c r="G2" s="97" t="s">
        <v>237</v>
      </c>
      <c r="H2" s="97">
        <v>2022</v>
      </c>
      <c r="I2" s="97">
        <v>2023</v>
      </c>
      <c r="J2" s="97">
        <v>2024</v>
      </c>
    </row>
    <row r="3" spans="2:10" ht="49.5" customHeight="1" x14ac:dyDescent="0.35">
      <c r="B3" s="260"/>
      <c r="C3" s="263" t="s">
        <v>282</v>
      </c>
      <c r="D3" s="98" t="s">
        <v>283</v>
      </c>
      <c r="E3" s="97">
        <v>1</v>
      </c>
      <c r="F3" s="100">
        <v>1300000</v>
      </c>
      <c r="G3" s="101">
        <f t="shared" ref="G3:G14" si="0">+E3*F3</f>
        <v>1300000</v>
      </c>
      <c r="H3" s="101">
        <v>1300000</v>
      </c>
      <c r="I3" s="101"/>
      <c r="J3" s="101"/>
    </row>
    <row r="4" spans="2:10" ht="110.25" customHeight="1" x14ac:dyDescent="0.35">
      <c r="B4" s="262"/>
      <c r="C4" s="265"/>
      <c r="D4" s="98" t="s">
        <v>284</v>
      </c>
      <c r="E4" s="97">
        <v>4</v>
      </c>
      <c r="F4" s="100">
        <v>1300000</v>
      </c>
      <c r="G4" s="101">
        <f t="shared" si="0"/>
        <v>5200000</v>
      </c>
      <c r="H4" s="101"/>
      <c r="I4" s="101">
        <f>+G4</f>
        <v>5200000</v>
      </c>
      <c r="J4" s="101"/>
    </row>
    <row r="5" spans="2:10" ht="75" customHeight="1" x14ac:dyDescent="0.35">
      <c r="B5" s="260"/>
      <c r="C5" s="263" t="s">
        <v>285</v>
      </c>
      <c r="D5" s="98" t="s">
        <v>286</v>
      </c>
      <c r="E5" s="97">
        <v>4</v>
      </c>
      <c r="F5" s="100">
        <v>250000</v>
      </c>
      <c r="G5" s="101">
        <f t="shared" si="0"/>
        <v>1000000</v>
      </c>
      <c r="H5" s="101">
        <f>+G5</f>
        <v>1000000</v>
      </c>
      <c r="I5" s="101"/>
      <c r="J5" s="101"/>
    </row>
    <row r="6" spans="2:10" ht="49.5" customHeight="1" x14ac:dyDescent="0.35">
      <c r="B6" s="261"/>
      <c r="C6" s="264"/>
      <c r="D6" s="98" t="s">
        <v>287</v>
      </c>
      <c r="E6" s="97">
        <v>3</v>
      </c>
      <c r="F6" s="100">
        <v>250000</v>
      </c>
      <c r="G6" s="101">
        <f t="shared" si="0"/>
        <v>750000</v>
      </c>
      <c r="H6" s="101"/>
      <c r="I6" s="101">
        <f>+G6</f>
        <v>750000</v>
      </c>
      <c r="J6" s="101"/>
    </row>
    <row r="7" spans="2:10" ht="55.5" customHeight="1" x14ac:dyDescent="0.35">
      <c r="B7" s="262"/>
      <c r="C7" s="265"/>
      <c r="D7" s="98" t="s">
        <v>288</v>
      </c>
      <c r="E7" s="97">
        <v>2</v>
      </c>
      <c r="F7" s="100">
        <v>250000</v>
      </c>
      <c r="G7" s="101">
        <f t="shared" si="0"/>
        <v>500000</v>
      </c>
      <c r="H7" s="101"/>
      <c r="I7" s="101"/>
      <c r="J7" s="101">
        <f>+G7</f>
        <v>500000</v>
      </c>
    </row>
    <row r="8" spans="2:10" ht="49.5" customHeight="1" x14ac:dyDescent="0.35">
      <c r="B8" s="263"/>
      <c r="C8" s="263" t="s">
        <v>289</v>
      </c>
      <c r="D8" s="98" t="s">
        <v>290</v>
      </c>
      <c r="E8" s="97">
        <v>3</v>
      </c>
      <c r="F8" s="100">
        <v>4150000</v>
      </c>
      <c r="G8" s="101">
        <f t="shared" si="0"/>
        <v>12450000</v>
      </c>
      <c r="H8" s="101">
        <f>+G8</f>
        <v>12450000</v>
      </c>
      <c r="I8" s="101"/>
      <c r="J8" s="101"/>
    </row>
    <row r="9" spans="2:10" ht="114" customHeight="1" x14ac:dyDescent="0.35">
      <c r="B9" s="265"/>
      <c r="C9" s="265"/>
      <c r="D9" s="98" t="s">
        <v>291</v>
      </c>
      <c r="E9" s="97">
        <v>2</v>
      </c>
      <c r="F9" s="100">
        <v>3450000</v>
      </c>
      <c r="G9" s="101">
        <f t="shared" si="0"/>
        <v>6900000</v>
      </c>
      <c r="H9" s="101"/>
      <c r="I9" s="101">
        <f>+G9</f>
        <v>6900000</v>
      </c>
      <c r="J9" s="101"/>
    </row>
    <row r="10" spans="2:10" ht="57" customHeight="1" x14ac:dyDescent="0.35">
      <c r="B10" s="260"/>
      <c r="C10" s="263" t="s">
        <v>292</v>
      </c>
      <c r="D10" s="98" t="s">
        <v>293</v>
      </c>
      <c r="E10" s="97">
        <v>1</v>
      </c>
      <c r="F10" s="100">
        <v>15000000</v>
      </c>
      <c r="G10" s="101">
        <f t="shared" si="0"/>
        <v>15000000</v>
      </c>
      <c r="H10" s="101">
        <f>+G10</f>
        <v>15000000</v>
      </c>
      <c r="I10" s="101"/>
      <c r="J10" s="101"/>
    </row>
    <row r="11" spans="2:10" ht="60.75" customHeight="1" x14ac:dyDescent="0.35">
      <c r="B11" s="261"/>
      <c r="C11" s="264"/>
      <c r="D11" s="98" t="s">
        <v>296</v>
      </c>
      <c r="E11" s="97">
        <v>2</v>
      </c>
      <c r="F11" s="100">
        <v>15000000</v>
      </c>
      <c r="G11" s="101">
        <f t="shared" si="0"/>
        <v>30000000</v>
      </c>
      <c r="H11" s="101"/>
      <c r="I11" s="101">
        <f>+G11</f>
        <v>30000000</v>
      </c>
      <c r="J11" s="101"/>
    </row>
    <row r="12" spans="2:10" ht="110.25" customHeight="1" x14ac:dyDescent="0.35">
      <c r="B12" s="262"/>
      <c r="C12" s="265"/>
      <c r="D12" s="98" t="s">
        <v>297</v>
      </c>
      <c r="E12" s="97">
        <v>5</v>
      </c>
      <c r="F12" s="100">
        <v>15000000</v>
      </c>
      <c r="G12" s="101">
        <f t="shared" si="0"/>
        <v>75000000</v>
      </c>
      <c r="H12" s="101"/>
      <c r="I12" s="101"/>
      <c r="J12" s="101">
        <f>+G12</f>
        <v>75000000</v>
      </c>
    </row>
    <row r="13" spans="2:10" ht="153.75" customHeight="1" x14ac:dyDescent="0.35">
      <c r="B13" s="110"/>
      <c r="C13" s="109" t="s">
        <v>294</v>
      </c>
      <c r="D13" s="98" t="s">
        <v>299</v>
      </c>
      <c r="E13" s="97">
        <v>1</v>
      </c>
      <c r="F13" s="100">
        <v>7000000</v>
      </c>
      <c r="G13" s="101">
        <f t="shared" si="0"/>
        <v>7000000</v>
      </c>
      <c r="H13" s="101"/>
      <c r="I13" s="101">
        <f>+G13</f>
        <v>7000000</v>
      </c>
      <c r="J13" s="101"/>
    </row>
    <row r="14" spans="2:10" ht="111.75" customHeight="1" x14ac:dyDescent="0.35">
      <c r="B14" s="110"/>
      <c r="C14" s="109" t="s">
        <v>295</v>
      </c>
      <c r="D14" s="98" t="s">
        <v>299</v>
      </c>
      <c r="E14" s="97">
        <v>1</v>
      </c>
      <c r="F14" s="100">
        <v>8450000</v>
      </c>
      <c r="G14" s="101">
        <f t="shared" si="0"/>
        <v>8450000</v>
      </c>
      <c r="H14" s="101"/>
      <c r="I14" s="101">
        <f>+G14</f>
        <v>8450000</v>
      </c>
      <c r="J14" s="101"/>
    </row>
    <row r="15" spans="2:10" ht="33.75" customHeight="1" x14ac:dyDescent="0.4">
      <c r="B15" s="102"/>
      <c r="C15" s="137" t="s">
        <v>237</v>
      </c>
      <c r="D15" s="137"/>
      <c r="E15" s="138"/>
      <c r="F15" s="138"/>
      <c r="G15" s="139">
        <f>SUM(G3:G14)</f>
        <v>163550000</v>
      </c>
      <c r="H15" s="139">
        <f>SUM(H3:H14)</f>
        <v>29750000</v>
      </c>
      <c r="I15" s="139">
        <f>SUM(I3:I14)</f>
        <v>58300000</v>
      </c>
      <c r="J15" s="139">
        <f>SUM(J3:J14)</f>
        <v>75500000</v>
      </c>
    </row>
  </sheetData>
  <mergeCells count="8">
    <mergeCell ref="B10:B12"/>
    <mergeCell ref="C10:C12"/>
    <mergeCell ref="B3:B4"/>
    <mergeCell ref="C3:C4"/>
    <mergeCell ref="B5:B7"/>
    <mergeCell ref="C5:C7"/>
    <mergeCell ref="B8:B9"/>
    <mergeCell ref="C8:C9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zoomScaleNormal="100" workbookViewId="0">
      <selection activeCell="M33" sqref="M33"/>
    </sheetView>
  </sheetViews>
  <sheetFormatPr defaultRowHeight="15" x14ac:dyDescent="0.25"/>
  <cols>
    <col min="1" max="1" width="7.5703125" customWidth="1"/>
    <col min="2" max="2" width="10.5703125" customWidth="1"/>
    <col min="3" max="3" width="37.140625" customWidth="1"/>
    <col min="4" max="32" width="7" customWidth="1"/>
  </cols>
  <sheetData>
    <row r="1" spans="1:32" ht="36" customHeight="1" x14ac:dyDescent="0.25">
      <c r="A1" s="280" t="s">
        <v>33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2"/>
    </row>
    <row r="2" spans="1:32" ht="18" customHeight="1" x14ac:dyDescent="0.25">
      <c r="A2" s="266" t="s">
        <v>2</v>
      </c>
      <c r="B2" s="283" t="s">
        <v>1</v>
      </c>
      <c r="C2" s="288" t="s">
        <v>0</v>
      </c>
      <c r="D2" s="289"/>
      <c r="E2" s="280" t="s">
        <v>3</v>
      </c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2"/>
    </row>
    <row r="3" spans="1:32" ht="18" customHeight="1" x14ac:dyDescent="0.25">
      <c r="A3" s="268"/>
      <c r="B3" s="284"/>
      <c r="C3" s="290"/>
      <c r="D3" s="291"/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>
        <v>9</v>
      </c>
      <c r="N3" s="2">
        <v>10</v>
      </c>
      <c r="O3" s="2">
        <v>11</v>
      </c>
      <c r="P3" s="2">
        <v>12</v>
      </c>
      <c r="Q3" s="2">
        <v>13</v>
      </c>
      <c r="R3" s="2">
        <v>14</v>
      </c>
      <c r="S3" s="2">
        <v>15</v>
      </c>
      <c r="T3" s="2">
        <v>16</v>
      </c>
      <c r="U3" s="2">
        <v>17</v>
      </c>
      <c r="V3" s="2">
        <v>18</v>
      </c>
      <c r="W3" s="2">
        <v>19</v>
      </c>
      <c r="X3" s="2">
        <v>20</v>
      </c>
      <c r="Y3" s="2">
        <v>21</v>
      </c>
      <c r="Z3" s="2">
        <v>22</v>
      </c>
      <c r="AA3" s="2">
        <v>23</v>
      </c>
      <c r="AB3" s="2">
        <v>24</v>
      </c>
      <c r="AC3" s="2">
        <v>25</v>
      </c>
      <c r="AD3" s="2">
        <v>26</v>
      </c>
      <c r="AE3" s="2">
        <v>27</v>
      </c>
      <c r="AF3" s="2">
        <v>28</v>
      </c>
    </row>
    <row r="4" spans="1:32" ht="15.75" customHeight="1" x14ac:dyDescent="0.25">
      <c r="A4" s="266">
        <v>1</v>
      </c>
      <c r="B4" s="266" t="s">
        <v>4</v>
      </c>
      <c r="C4" s="269" t="s">
        <v>5</v>
      </c>
      <c r="D4" s="27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5.75" customHeight="1" x14ac:dyDescent="0.25">
      <c r="A5" s="267"/>
      <c r="B5" s="267"/>
      <c r="C5" s="271"/>
      <c r="D5" s="272"/>
      <c r="E5" s="1"/>
      <c r="F5" s="1"/>
      <c r="G5" s="1"/>
      <c r="H5" s="1"/>
      <c r="I5" s="1"/>
      <c r="J5" s="1"/>
      <c r="K5" s="6"/>
      <c r="L5" s="1"/>
      <c r="M5" s="1"/>
      <c r="N5" s="1"/>
      <c r="O5" s="1"/>
      <c r="P5" s="1"/>
      <c r="Q5" s="1"/>
      <c r="R5" s="1"/>
      <c r="S5" s="1"/>
      <c r="T5" s="1"/>
      <c r="U5" s="6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5.75" customHeight="1" x14ac:dyDescent="0.25">
      <c r="A6" s="268"/>
      <c r="B6" s="268"/>
      <c r="C6" s="273"/>
      <c r="D6" s="27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5.75" customHeight="1" x14ac:dyDescent="0.25">
      <c r="A7" s="266">
        <v>2</v>
      </c>
      <c r="B7" s="266" t="s">
        <v>6</v>
      </c>
      <c r="C7" s="269" t="s">
        <v>34</v>
      </c>
      <c r="D7" s="27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5.75" customHeight="1" x14ac:dyDescent="0.25">
      <c r="A8" s="267"/>
      <c r="B8" s="267"/>
      <c r="C8" s="276"/>
      <c r="D8" s="277"/>
      <c r="E8" s="1"/>
      <c r="F8" s="1"/>
      <c r="G8" s="1"/>
      <c r="H8" s="1"/>
      <c r="I8" s="1"/>
      <c r="J8" s="1"/>
      <c r="K8" s="1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5.75" customHeight="1" x14ac:dyDescent="0.25">
      <c r="A9" s="268"/>
      <c r="B9" s="268"/>
      <c r="C9" s="278"/>
      <c r="D9" s="27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5.75" customHeight="1" x14ac:dyDescent="0.25">
      <c r="A10" s="285">
        <v>3</v>
      </c>
      <c r="B10" s="292" t="s">
        <v>7</v>
      </c>
      <c r="C10" s="283" t="s">
        <v>39</v>
      </c>
      <c r="D10" s="283"/>
      <c r="E10" s="1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6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5">
      <c r="A11" s="286"/>
      <c r="B11" s="293"/>
      <c r="C11" s="269" t="s">
        <v>40</v>
      </c>
      <c r="D11" s="275"/>
      <c r="E11" s="15"/>
      <c r="F11" s="1"/>
      <c r="G11" s="1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5">
      <c r="A12" s="287"/>
      <c r="B12" s="294"/>
      <c r="C12" s="12"/>
      <c r="D12" s="13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5">
      <c r="A13" s="266">
        <v>4</v>
      </c>
      <c r="B13" s="266" t="s">
        <v>8</v>
      </c>
      <c r="C13" s="269" t="s">
        <v>9</v>
      </c>
      <c r="D13" s="3" t="s">
        <v>41</v>
      </c>
      <c r="E13" s="1"/>
      <c r="F13" s="1"/>
      <c r="G13" s="1"/>
      <c r="H13" s="1"/>
      <c r="I13" s="1"/>
      <c r="J13" s="1"/>
      <c r="K13" s="1"/>
      <c r="L13" s="1"/>
      <c r="M13" s="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5">
      <c r="A14" s="267"/>
      <c r="B14" s="267"/>
      <c r="C14" s="276"/>
      <c r="D14" s="299" t="s">
        <v>42</v>
      </c>
      <c r="E14" s="1"/>
      <c r="F14" s="1"/>
      <c r="G14" s="1"/>
      <c r="H14" s="1"/>
      <c r="I14" s="1"/>
      <c r="J14" s="1"/>
      <c r="K14" s="1"/>
      <c r="L14" s="1"/>
      <c r="N14" s="1"/>
      <c r="O14" s="1"/>
      <c r="P14" s="1"/>
      <c r="Q14" s="1"/>
      <c r="R14" s="1"/>
      <c r="S14" s="1"/>
      <c r="T14" s="1"/>
      <c r="U14" s="1"/>
      <c r="V14" s="1"/>
      <c r="W14" s="6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5">
      <c r="A15" s="268"/>
      <c r="B15" s="268"/>
      <c r="C15" s="278"/>
      <c r="D15" s="29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5">
      <c r="A16" s="266">
        <v>5</v>
      </c>
      <c r="B16" s="266" t="s">
        <v>13</v>
      </c>
      <c r="C16" s="283" t="s">
        <v>14</v>
      </c>
      <c r="D16" s="3" t="s">
        <v>10</v>
      </c>
      <c r="E16" s="1"/>
      <c r="F16" s="1"/>
      <c r="G16" s="1"/>
      <c r="H16" s="1"/>
      <c r="I16" s="1"/>
      <c r="J16" s="1"/>
      <c r="K16" s="1"/>
      <c r="L16" s="1"/>
      <c r="M16" s="6"/>
      <c r="N16" s="1"/>
      <c r="O16" s="1"/>
      <c r="P16" s="1"/>
      <c r="Q16" s="1"/>
      <c r="R16" s="1"/>
      <c r="S16" s="1"/>
      <c r="T16" s="1"/>
      <c r="U16" s="1"/>
      <c r="V16" s="1"/>
      <c r="W16" s="6"/>
      <c r="X16" s="1"/>
      <c r="Y16" s="1"/>
      <c r="Z16" s="1"/>
      <c r="AA16" s="1"/>
      <c r="AB16" s="1"/>
      <c r="AC16" s="1"/>
      <c r="AD16" s="1"/>
      <c r="AE16" s="1"/>
      <c r="AF16" s="1"/>
    </row>
    <row r="17" spans="1:33" ht="15.75" customHeight="1" x14ac:dyDescent="0.25">
      <c r="A17" s="267"/>
      <c r="B17" s="267"/>
      <c r="C17" s="297"/>
      <c r="D17" s="3" t="s">
        <v>11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6"/>
      <c r="X17" s="1"/>
      <c r="Y17" s="1"/>
      <c r="Z17" s="1"/>
      <c r="AA17" s="1"/>
      <c r="AB17" s="1"/>
      <c r="AC17" s="1"/>
      <c r="AD17" s="1"/>
      <c r="AE17" s="1"/>
      <c r="AF17" s="1"/>
    </row>
    <row r="18" spans="1:33" ht="15.75" customHeight="1" x14ac:dyDescent="0.25">
      <c r="A18" s="267"/>
      <c r="B18" s="267"/>
      <c r="C18" s="284"/>
      <c r="D18" s="3" t="s">
        <v>12</v>
      </c>
      <c r="E18" s="1"/>
      <c r="F18" s="1"/>
      <c r="G18" s="1"/>
      <c r="H18" s="1"/>
      <c r="I18" s="1"/>
      <c r="J18" s="1"/>
      <c r="K18" s="1"/>
      <c r="L18" s="1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3" ht="15.75" customHeight="1" x14ac:dyDescent="0.25">
      <c r="A19" s="267"/>
      <c r="B19" s="267"/>
      <c r="C19" s="269" t="s">
        <v>47</v>
      </c>
      <c r="D19" s="27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3" ht="15.75" customHeight="1" x14ac:dyDescent="0.25">
      <c r="A20" s="267"/>
      <c r="B20" s="267"/>
      <c r="C20" s="276"/>
      <c r="D20" s="277"/>
      <c r="E20" s="1"/>
      <c r="F20" s="1"/>
      <c r="G20" s="1"/>
      <c r="H20" s="1"/>
      <c r="I20" s="1"/>
      <c r="J20" s="1"/>
      <c r="K20" s="1"/>
      <c r="L20" s="1"/>
      <c r="M20" s="7"/>
      <c r="N20" s="1"/>
      <c r="O20" s="1"/>
      <c r="P20" s="1"/>
      <c r="Q20" s="1"/>
      <c r="R20" s="1"/>
      <c r="S20" s="1"/>
      <c r="T20" s="1"/>
      <c r="U20" s="1"/>
      <c r="V20" s="6"/>
      <c r="W20" s="6"/>
      <c r="X20" s="1"/>
      <c r="Y20" s="1"/>
      <c r="Z20" s="1"/>
      <c r="AA20" s="1"/>
      <c r="AB20" s="1"/>
      <c r="AC20" s="1"/>
      <c r="AD20" s="1"/>
      <c r="AE20" s="1"/>
      <c r="AF20" s="1"/>
    </row>
    <row r="21" spans="1:33" ht="15.75" customHeight="1" x14ac:dyDescent="0.25">
      <c r="A21" s="268"/>
      <c r="B21" s="268"/>
      <c r="C21" s="278"/>
      <c r="D21" s="27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3" ht="15.75" customHeight="1" x14ac:dyDescent="0.25">
      <c r="A22" s="266">
        <v>6</v>
      </c>
      <c r="B22" s="266" t="s">
        <v>17</v>
      </c>
      <c r="C22" s="283" t="s">
        <v>35</v>
      </c>
      <c r="D22" s="3" t="s">
        <v>43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6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3" ht="15.75" customHeight="1" x14ac:dyDescent="0.25">
      <c r="A23" s="267"/>
      <c r="B23" s="267"/>
      <c r="C23" s="297"/>
      <c r="D23" s="3" t="s">
        <v>44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6"/>
      <c r="Z23" s="1"/>
      <c r="AA23" s="1"/>
      <c r="AB23" s="1"/>
      <c r="AC23" s="1"/>
      <c r="AD23" s="1"/>
      <c r="AE23" s="1"/>
      <c r="AF23" s="1"/>
    </row>
    <row r="24" spans="1:33" ht="15.75" customHeight="1" x14ac:dyDescent="0.25">
      <c r="A24" s="267"/>
      <c r="B24" s="267"/>
      <c r="C24" s="297"/>
      <c r="D24" s="3" t="s">
        <v>45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T24" s="1"/>
      <c r="U24" s="1"/>
      <c r="V24" s="1"/>
      <c r="W24" s="1"/>
      <c r="X24" s="1"/>
      <c r="Y24" s="6"/>
      <c r="Z24" s="16"/>
      <c r="AA24" s="1"/>
      <c r="AB24" s="1"/>
      <c r="AC24" s="1"/>
      <c r="AD24" s="1"/>
      <c r="AE24" s="1"/>
      <c r="AF24" s="1"/>
    </row>
    <row r="25" spans="1:33" ht="15.75" customHeight="1" x14ac:dyDescent="0.25">
      <c r="A25" s="268"/>
      <c r="B25" s="294"/>
      <c r="C25" s="278" t="s">
        <v>36</v>
      </c>
      <c r="D25" s="27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  <c r="T25" s="1"/>
      <c r="U25" s="1"/>
      <c r="V25" s="1"/>
      <c r="W25" s="1"/>
      <c r="X25" s="1"/>
      <c r="Y25" s="1"/>
      <c r="Z25" s="6"/>
      <c r="AA25" s="1"/>
      <c r="AB25" s="1"/>
      <c r="AC25" s="1"/>
      <c r="AD25" s="1"/>
      <c r="AE25" s="1"/>
      <c r="AF25" s="1"/>
    </row>
    <row r="26" spans="1:33" ht="15.75" customHeight="1" x14ac:dyDescent="0.25">
      <c r="A26" s="266">
        <v>7</v>
      </c>
      <c r="B26" s="266" t="s">
        <v>15</v>
      </c>
      <c r="C26" s="276" t="s">
        <v>16</v>
      </c>
      <c r="D26" s="27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3" ht="15.75" customHeight="1" x14ac:dyDescent="0.25">
      <c r="A27" s="267"/>
      <c r="B27" s="267"/>
      <c r="C27" s="276"/>
      <c r="D27" s="27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6"/>
      <c r="AE27" s="1"/>
      <c r="AF27" s="1"/>
    </row>
    <row r="28" spans="1:33" ht="15.75" customHeight="1" x14ac:dyDescent="0.25">
      <c r="A28" s="267"/>
      <c r="B28" s="268"/>
      <c r="C28" s="278"/>
      <c r="D28" s="27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3" ht="15.75" customHeight="1" x14ac:dyDescent="0.25">
      <c r="A29" s="298" t="s">
        <v>46</v>
      </c>
      <c r="B29" s="298"/>
      <c r="C29" s="298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1"/>
    </row>
    <row r="30" spans="1:33" x14ac:dyDescent="0.25">
      <c r="A30" s="295" t="s">
        <v>51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</row>
  </sheetData>
  <mergeCells count="32">
    <mergeCell ref="A30:AF30"/>
    <mergeCell ref="B13:B15"/>
    <mergeCell ref="B22:B25"/>
    <mergeCell ref="B26:B28"/>
    <mergeCell ref="A16:A21"/>
    <mergeCell ref="C22:C24"/>
    <mergeCell ref="A29:C29"/>
    <mergeCell ref="A26:A28"/>
    <mergeCell ref="C25:D25"/>
    <mergeCell ref="C26:D28"/>
    <mergeCell ref="A22:A25"/>
    <mergeCell ref="C16:C18"/>
    <mergeCell ref="B16:B21"/>
    <mergeCell ref="C13:C15"/>
    <mergeCell ref="D14:D15"/>
    <mergeCell ref="C19:D21"/>
    <mergeCell ref="A1:AF1"/>
    <mergeCell ref="E2:AF2"/>
    <mergeCell ref="A2:A3"/>
    <mergeCell ref="B2:B3"/>
    <mergeCell ref="A10:A12"/>
    <mergeCell ref="C10:D10"/>
    <mergeCell ref="C2:D3"/>
    <mergeCell ref="A4:A6"/>
    <mergeCell ref="B7:B9"/>
    <mergeCell ref="B10:B12"/>
    <mergeCell ref="C11:D11"/>
    <mergeCell ref="A13:A15"/>
    <mergeCell ref="B4:B6"/>
    <mergeCell ref="C4:D6"/>
    <mergeCell ref="C7:D9"/>
    <mergeCell ref="A7:A9"/>
  </mergeCells>
  <phoneticPr fontId="0" type="noConversion"/>
  <pageMargins left="0.2" right="0.19" top="0.65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zoomScaleNormal="100" workbookViewId="0">
      <selection activeCell="A4" sqref="A4:AD4"/>
    </sheetView>
  </sheetViews>
  <sheetFormatPr defaultRowHeight="15" x14ac:dyDescent="0.25"/>
  <cols>
    <col min="1" max="1" width="7.42578125" customWidth="1"/>
    <col min="2" max="2" width="8.85546875" customWidth="1"/>
    <col min="3" max="3" width="22.140625" customWidth="1"/>
    <col min="4" max="4" width="12.5703125" customWidth="1"/>
    <col min="5" max="30" width="3.28515625" customWidth="1"/>
  </cols>
  <sheetData>
    <row r="1" spans="1:30" x14ac:dyDescent="0.25">
      <c r="V1" s="21" t="s">
        <v>56</v>
      </c>
    </row>
    <row r="2" spans="1:30" x14ac:dyDescent="0.25">
      <c r="V2" s="21" t="s">
        <v>63</v>
      </c>
    </row>
    <row r="3" spans="1:30" x14ac:dyDescent="0.25">
      <c r="V3" s="21" t="s">
        <v>69</v>
      </c>
    </row>
    <row r="4" spans="1:30" ht="36" customHeight="1" x14ac:dyDescent="0.25">
      <c r="A4" s="303" t="s">
        <v>32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5"/>
    </row>
    <row r="5" spans="1:30" ht="18" customHeight="1" x14ac:dyDescent="0.25">
      <c r="A5" s="283" t="s">
        <v>2</v>
      </c>
      <c r="B5" s="283" t="s">
        <v>1</v>
      </c>
      <c r="C5" s="288" t="s">
        <v>0</v>
      </c>
      <c r="D5" s="289"/>
      <c r="E5" s="306" t="s">
        <v>3</v>
      </c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</row>
    <row r="6" spans="1:30" ht="18" customHeight="1" x14ac:dyDescent="0.25">
      <c r="A6" s="284"/>
      <c r="B6" s="284"/>
      <c r="C6" s="290"/>
      <c r="D6" s="291"/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  <c r="K6" s="2">
        <v>7</v>
      </c>
      <c r="L6" s="2">
        <v>8</v>
      </c>
      <c r="M6" s="2">
        <v>9</v>
      </c>
      <c r="N6" s="2">
        <v>10</v>
      </c>
      <c r="O6" s="2">
        <v>11</v>
      </c>
      <c r="P6" s="2">
        <v>12</v>
      </c>
      <c r="Q6" s="2">
        <v>13</v>
      </c>
      <c r="R6" s="2">
        <v>14</v>
      </c>
      <c r="S6" s="2">
        <v>15</v>
      </c>
      <c r="T6" s="2">
        <v>16</v>
      </c>
      <c r="U6" s="2">
        <v>17</v>
      </c>
      <c r="V6" s="2">
        <v>18</v>
      </c>
      <c r="W6" s="2">
        <v>19</v>
      </c>
      <c r="X6" s="2">
        <v>20</v>
      </c>
      <c r="Y6" s="2">
        <v>21</v>
      </c>
      <c r="Z6" s="2">
        <v>22</v>
      </c>
      <c r="AA6" s="2">
        <v>23</v>
      </c>
      <c r="AB6" s="2">
        <v>24</v>
      </c>
      <c r="AC6" s="2">
        <v>25</v>
      </c>
      <c r="AD6" s="2">
        <v>26</v>
      </c>
    </row>
    <row r="7" spans="1:30" ht="15.75" customHeight="1" x14ac:dyDescent="0.25">
      <c r="A7" s="266">
        <v>8</v>
      </c>
      <c r="B7" s="266" t="s">
        <v>18</v>
      </c>
      <c r="C7" s="283" t="s">
        <v>30</v>
      </c>
      <c r="D7" s="14" t="s">
        <v>38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5">
      <c r="A8" s="267"/>
      <c r="B8" s="267"/>
      <c r="C8" s="297"/>
      <c r="D8" s="14" t="s">
        <v>37</v>
      </c>
      <c r="E8" s="1"/>
      <c r="F8" s="1"/>
      <c r="G8" s="1"/>
      <c r="H8" s="1"/>
      <c r="I8" s="1"/>
      <c r="J8" s="1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W8" s="1"/>
      <c r="X8" s="1"/>
      <c r="Y8" s="1"/>
      <c r="Z8" s="1"/>
      <c r="AA8" s="1"/>
      <c r="AB8" s="1"/>
      <c r="AC8" s="1"/>
      <c r="AD8" s="1"/>
    </row>
    <row r="9" spans="1:30" ht="15.75" customHeight="1" x14ac:dyDescent="0.25">
      <c r="A9" s="268"/>
      <c r="B9" s="268"/>
      <c r="C9" s="284"/>
      <c r="D9" s="14" t="s">
        <v>50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6"/>
      <c r="X9" s="7"/>
      <c r="Y9" s="1"/>
      <c r="Z9" s="1"/>
      <c r="AA9" s="1"/>
      <c r="AB9" s="1"/>
      <c r="AC9" s="1"/>
      <c r="AD9" s="1"/>
    </row>
    <row r="10" spans="1:30" ht="15.75" customHeight="1" x14ac:dyDescent="0.25">
      <c r="A10" s="266">
        <v>9</v>
      </c>
      <c r="B10" s="266" t="s">
        <v>20</v>
      </c>
      <c r="C10" s="269" t="s">
        <v>19</v>
      </c>
      <c r="D10" s="27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25">
      <c r="A11" s="267"/>
      <c r="B11" s="267"/>
      <c r="C11" s="276"/>
      <c r="D11" s="277"/>
      <c r="E11" s="1"/>
      <c r="F11" s="1"/>
      <c r="G11" s="1"/>
      <c r="H11" s="1"/>
      <c r="I11" s="1"/>
      <c r="J11" s="1"/>
      <c r="K11" s="1"/>
      <c r="L11" s="1"/>
      <c r="M11" s="26"/>
      <c r="N11" s="26"/>
      <c r="O11" s="1"/>
      <c r="P11" s="1"/>
      <c r="Q11" s="1"/>
      <c r="R11" s="1"/>
      <c r="S11" s="1"/>
      <c r="T11" s="1"/>
      <c r="U11" s="1"/>
      <c r="V11" s="1"/>
      <c r="W11" s="1"/>
      <c r="X11" s="1"/>
      <c r="Y11" s="25"/>
      <c r="Z11" s="6"/>
      <c r="AA11" s="6"/>
      <c r="AB11" s="1"/>
      <c r="AC11" s="1"/>
      <c r="AD11" s="1"/>
    </row>
    <row r="12" spans="1:30" ht="15.75" customHeight="1" x14ac:dyDescent="0.25">
      <c r="A12" s="268"/>
      <c r="B12" s="268"/>
      <c r="C12" s="278"/>
      <c r="D12" s="27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customHeight="1" x14ac:dyDescent="0.25">
      <c r="A13" s="266">
        <v>10</v>
      </c>
      <c r="B13" s="266" t="s">
        <v>22</v>
      </c>
      <c r="C13" s="269" t="s">
        <v>21</v>
      </c>
      <c r="D13" s="27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/>
      <c r="S13" s="1"/>
      <c r="T13" s="1"/>
      <c r="U13" s="1"/>
      <c r="V13" s="1"/>
      <c r="W13" s="1"/>
      <c r="X13" s="26"/>
      <c r="Y13" s="26"/>
      <c r="Z13" s="26"/>
      <c r="AA13" s="1"/>
      <c r="AB13" s="1"/>
      <c r="AC13" s="1"/>
      <c r="AD13" s="1"/>
    </row>
    <row r="14" spans="1:30" ht="15.75" customHeight="1" x14ac:dyDescent="0.25">
      <c r="A14" s="267"/>
      <c r="B14" s="267"/>
      <c r="C14" s="276"/>
      <c r="D14" s="277"/>
      <c r="E14" s="1"/>
      <c r="F14" s="1"/>
      <c r="G14" s="1"/>
      <c r="H14" s="1"/>
      <c r="I14" s="6"/>
      <c r="J14" s="6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.75" customHeight="1" x14ac:dyDescent="0.25">
      <c r="A15" s="268"/>
      <c r="B15" s="268"/>
      <c r="C15" s="278"/>
      <c r="D15" s="27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.75" customHeight="1" x14ac:dyDescent="0.25">
      <c r="A16" s="266">
        <v>11</v>
      </c>
      <c r="B16" s="266" t="s">
        <v>23</v>
      </c>
      <c r="C16" s="269" t="s">
        <v>31</v>
      </c>
      <c r="D16" s="27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1" ht="17.25" customHeight="1" x14ac:dyDescent="0.25">
      <c r="A17" s="267"/>
      <c r="B17" s="267"/>
      <c r="C17" s="276"/>
      <c r="D17" s="27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7"/>
      <c r="AD17" s="1"/>
    </row>
    <row r="18" spans="1:31" ht="16.5" customHeight="1" x14ac:dyDescent="0.25">
      <c r="A18" s="268"/>
      <c r="B18" s="268"/>
      <c r="C18" s="278"/>
      <c r="D18" s="27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1" ht="15.75" customHeight="1" x14ac:dyDescent="0.25">
      <c r="A19" s="266">
        <v>12</v>
      </c>
      <c r="B19" s="266" t="s">
        <v>25</v>
      </c>
      <c r="C19" s="269" t="s">
        <v>24</v>
      </c>
      <c r="D19" s="27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1" ht="15.75" customHeight="1" x14ac:dyDescent="0.25">
      <c r="A20" s="267"/>
      <c r="B20" s="267"/>
      <c r="C20" s="276"/>
      <c r="D20" s="277"/>
      <c r="E20" s="1"/>
      <c r="F20" s="1"/>
      <c r="G20" s="1"/>
      <c r="H20" s="1"/>
      <c r="I20" s="6"/>
      <c r="J20" s="6"/>
      <c r="K20" s="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6"/>
      <c r="X20" s="26"/>
      <c r="Y20" s="1"/>
      <c r="Z20" s="1"/>
      <c r="AA20" s="1"/>
      <c r="AB20" s="1"/>
      <c r="AC20" s="1"/>
      <c r="AD20" s="1"/>
    </row>
    <row r="21" spans="1:31" ht="15.75" customHeight="1" x14ac:dyDescent="0.25">
      <c r="A21" s="268"/>
      <c r="B21" s="268"/>
      <c r="C21" s="278"/>
      <c r="D21" s="27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1" x14ac:dyDescent="0.25">
      <c r="A22" s="266">
        <v>13</v>
      </c>
      <c r="B22" s="266" t="s">
        <v>26</v>
      </c>
      <c r="C22" s="269" t="s">
        <v>27</v>
      </c>
      <c r="D22" s="27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1" x14ac:dyDescent="0.25">
      <c r="A23" s="267"/>
      <c r="B23" s="267"/>
      <c r="C23" s="276"/>
      <c r="D23" s="277"/>
      <c r="E23" s="1"/>
      <c r="F23" s="25"/>
      <c r="G23" s="25"/>
      <c r="H23" s="26"/>
      <c r="I23" s="26"/>
      <c r="J23" s="26"/>
      <c r="K23" s="2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6"/>
      <c r="Y23" s="26"/>
      <c r="Z23" s="26"/>
      <c r="AA23" s="26"/>
      <c r="AB23" s="26"/>
      <c r="AC23" s="1"/>
      <c r="AD23" s="1"/>
    </row>
    <row r="24" spans="1:31" x14ac:dyDescent="0.25">
      <c r="A24" s="268"/>
      <c r="B24" s="268"/>
      <c r="C24" s="278"/>
      <c r="D24" s="27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1" x14ac:dyDescent="0.25">
      <c r="A25" s="266">
        <v>14</v>
      </c>
      <c r="B25" s="266" t="s">
        <v>28</v>
      </c>
      <c r="C25" s="269" t="s">
        <v>29</v>
      </c>
      <c r="D25" s="27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1" x14ac:dyDescent="0.25">
      <c r="A26" s="267"/>
      <c r="B26" s="267"/>
      <c r="C26" s="276"/>
      <c r="D26" s="277"/>
      <c r="E26" s="1"/>
      <c r="F26" s="1"/>
      <c r="G26" s="1"/>
      <c r="H26" s="1"/>
      <c r="I26" s="1"/>
      <c r="J26" s="1"/>
      <c r="K26" s="6"/>
      <c r="L26" s="6"/>
      <c r="M26" s="6"/>
      <c r="N26" s="1"/>
      <c r="O26" s="1"/>
      <c r="P26" s="1"/>
      <c r="Q26" s="1"/>
      <c r="R26" s="1"/>
      <c r="S26" s="1"/>
      <c r="T26" s="1"/>
      <c r="U26" s="26"/>
      <c r="V26" s="1"/>
      <c r="W26" s="1"/>
      <c r="X26" s="1"/>
      <c r="Y26" s="1"/>
      <c r="Z26" s="1"/>
      <c r="AA26" s="1"/>
      <c r="AB26" s="1"/>
      <c r="AC26" s="1"/>
      <c r="AD26" s="1"/>
    </row>
    <row r="27" spans="1:31" x14ac:dyDescent="0.25">
      <c r="A27" s="267"/>
      <c r="B27" s="268"/>
      <c r="C27" s="278"/>
      <c r="D27" s="27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1" ht="15.75" customHeight="1" x14ac:dyDescent="0.25">
      <c r="A28" s="266">
        <v>15</v>
      </c>
      <c r="B28" s="266" t="s">
        <v>49</v>
      </c>
      <c r="C28" s="269" t="s">
        <v>48</v>
      </c>
      <c r="D28" s="2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1" ht="15.75" customHeight="1" x14ac:dyDescent="0.25">
      <c r="A29" s="267"/>
      <c r="B29" s="267"/>
      <c r="C29" s="276"/>
      <c r="D29" s="277"/>
      <c r="E29" s="1"/>
      <c r="F29" s="1"/>
      <c r="G29" s="1"/>
      <c r="H29" s="1"/>
      <c r="I29" s="1"/>
      <c r="J29" s="1"/>
      <c r="K29" s="1"/>
      <c r="L29" s="6"/>
      <c r="M29" s="6"/>
      <c r="N29" s="1"/>
      <c r="O29" s="1"/>
      <c r="P29" s="1"/>
      <c r="Q29" s="1"/>
      <c r="R29" s="1"/>
      <c r="S29" s="1"/>
      <c r="T29" s="1"/>
      <c r="U29" s="1"/>
      <c r="V29" s="6"/>
      <c r="W29" s="6"/>
      <c r="X29" s="1"/>
      <c r="Y29" s="1"/>
      <c r="Z29" s="1"/>
      <c r="AA29" s="1"/>
      <c r="AB29" s="1"/>
      <c r="AC29" s="1"/>
      <c r="AD29" s="1"/>
    </row>
    <row r="30" spans="1:31" ht="15.75" customHeight="1" x14ac:dyDescent="0.25">
      <c r="A30" s="268"/>
      <c r="B30" s="268"/>
      <c r="C30" s="278"/>
      <c r="D30" s="27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1" ht="15.75" customHeight="1" x14ac:dyDescent="0.25">
      <c r="A31" s="8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1" x14ac:dyDescent="0.25">
      <c r="A32" s="300" t="s">
        <v>46</v>
      </c>
      <c r="B32" s="300"/>
      <c r="C32" s="300"/>
      <c r="D32" s="9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29.25" customHeight="1" x14ac:dyDescent="0.25">
      <c r="A33" s="301" t="s">
        <v>61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</row>
    <row r="34" spans="1:31" ht="18" customHeight="1" x14ac:dyDescent="0.25">
      <c r="A34" s="295"/>
      <c r="B34" s="295"/>
      <c r="C34" s="295"/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</row>
    <row r="35" spans="1:31" ht="15.75" x14ac:dyDescent="0.25">
      <c r="C35" s="24" t="s">
        <v>64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 t="s">
        <v>67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pans="1:31" x14ac:dyDescent="0.25">
      <c r="B36" s="23"/>
    </row>
  </sheetData>
  <mergeCells count="32">
    <mergeCell ref="C7:C9"/>
    <mergeCell ref="A33:AD33"/>
    <mergeCell ref="A4:AD4"/>
    <mergeCell ref="A5:A6"/>
    <mergeCell ref="B5:B6"/>
    <mergeCell ref="C5:D6"/>
    <mergeCell ref="E5:AD5"/>
    <mergeCell ref="A7:A9"/>
    <mergeCell ref="B7:B9"/>
    <mergeCell ref="A16:A18"/>
    <mergeCell ref="A10:A12"/>
    <mergeCell ref="B10:B12"/>
    <mergeCell ref="C10:D12"/>
    <mergeCell ref="A13:A15"/>
    <mergeCell ref="B13:B15"/>
    <mergeCell ref="C13:D15"/>
    <mergeCell ref="A32:C32"/>
    <mergeCell ref="A34:AD34"/>
    <mergeCell ref="B16:B18"/>
    <mergeCell ref="C16:D18"/>
    <mergeCell ref="A19:A21"/>
    <mergeCell ref="B19:B21"/>
    <mergeCell ref="C19:D21"/>
    <mergeCell ref="A28:A30"/>
    <mergeCell ref="B28:B30"/>
    <mergeCell ref="C28:D30"/>
    <mergeCell ref="A22:A24"/>
    <mergeCell ref="B22:B24"/>
    <mergeCell ref="C22:D24"/>
    <mergeCell ref="A25:A27"/>
    <mergeCell ref="B25:B27"/>
    <mergeCell ref="C25:D27"/>
  </mergeCells>
  <phoneticPr fontId="0" type="noConversion"/>
  <pageMargins left="0.31496062992125984" right="0.15748031496062992" top="0.23622047244094491" bottom="0.19685039370078741" header="0.23622047244094491" footer="0.15748031496062992"/>
  <pageSetup paperSize="9" scale="94" orientation="landscape" r:id="rId1"/>
  <headerFooter alignWithMargins="0">
    <oddFooter>&amp;R&amp;8&amp;Z&amp;F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opLeftCell="A19" zoomScaleNormal="100" workbookViewId="0">
      <selection activeCell="A4" sqref="A4:AD4"/>
    </sheetView>
  </sheetViews>
  <sheetFormatPr defaultRowHeight="15" x14ac:dyDescent="0.25"/>
  <cols>
    <col min="1" max="1" width="7.85546875" customWidth="1"/>
    <col min="2" max="2" width="8.5703125" customWidth="1"/>
    <col min="3" max="3" width="30.140625" customWidth="1"/>
    <col min="4" max="4" width="6.140625" customWidth="1"/>
    <col min="5" max="29" width="3.140625" customWidth="1"/>
    <col min="30" max="30" width="3.7109375" customWidth="1"/>
  </cols>
  <sheetData>
    <row r="1" spans="1:30" x14ac:dyDescent="0.25">
      <c r="V1" s="21" t="s">
        <v>53</v>
      </c>
    </row>
    <row r="2" spans="1:30" x14ac:dyDescent="0.25">
      <c r="V2" s="21" t="s">
        <v>65</v>
      </c>
    </row>
    <row r="3" spans="1:30" x14ac:dyDescent="0.25">
      <c r="V3" s="21" t="s">
        <v>69</v>
      </c>
    </row>
    <row r="4" spans="1:30" ht="36" customHeight="1" x14ac:dyDescent="0.25">
      <c r="A4" s="307" t="s">
        <v>33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</row>
    <row r="5" spans="1:30" ht="18" customHeight="1" x14ac:dyDescent="0.25">
      <c r="A5" s="267" t="s">
        <v>2</v>
      </c>
      <c r="B5" s="297" t="s">
        <v>1</v>
      </c>
      <c r="C5" s="308" t="s">
        <v>0</v>
      </c>
      <c r="D5" s="309"/>
      <c r="E5" s="306" t="s">
        <v>3</v>
      </c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</row>
    <row r="6" spans="1:30" ht="18" customHeight="1" x14ac:dyDescent="0.25">
      <c r="A6" s="268"/>
      <c r="B6" s="284"/>
      <c r="C6" s="290"/>
      <c r="D6" s="291"/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  <c r="K6" s="2">
        <v>7</v>
      </c>
      <c r="L6" s="2">
        <v>8</v>
      </c>
      <c r="M6" s="2">
        <v>9</v>
      </c>
      <c r="N6" s="2">
        <v>10</v>
      </c>
      <c r="O6" s="2">
        <v>11</v>
      </c>
      <c r="P6" s="2">
        <v>12</v>
      </c>
      <c r="Q6" s="2">
        <v>13</v>
      </c>
      <c r="R6" s="2">
        <v>14</v>
      </c>
      <c r="S6" s="2">
        <v>15</v>
      </c>
      <c r="T6" s="2">
        <v>16</v>
      </c>
      <c r="U6" s="2">
        <v>17</v>
      </c>
      <c r="V6" s="2">
        <v>18</v>
      </c>
      <c r="W6" s="2">
        <v>19</v>
      </c>
      <c r="X6" s="2">
        <v>20</v>
      </c>
      <c r="Y6" s="2">
        <v>21</v>
      </c>
      <c r="Z6" s="2">
        <v>22</v>
      </c>
      <c r="AA6" s="2">
        <v>23</v>
      </c>
      <c r="AB6" s="2">
        <v>24</v>
      </c>
      <c r="AC6" s="2">
        <v>25</v>
      </c>
      <c r="AD6" s="2">
        <v>26</v>
      </c>
    </row>
    <row r="7" spans="1:30" ht="15.75" customHeight="1" x14ac:dyDescent="0.25">
      <c r="A7" s="266">
        <v>1</v>
      </c>
      <c r="B7" s="266" t="s">
        <v>4</v>
      </c>
      <c r="C7" s="269" t="s">
        <v>5</v>
      </c>
      <c r="D7" s="27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7"/>
      <c r="V7" s="1"/>
      <c r="W7" s="1"/>
      <c r="X7" s="1"/>
      <c r="Y7" s="1"/>
      <c r="Z7" s="1"/>
      <c r="AA7" s="1"/>
      <c r="AB7" s="1"/>
      <c r="AC7" s="1"/>
      <c r="AD7" s="1"/>
    </row>
    <row r="8" spans="1:30" ht="15.75" customHeight="1" x14ac:dyDescent="0.25">
      <c r="A8" s="267"/>
      <c r="B8" s="267"/>
      <c r="C8" s="271"/>
      <c r="D8" s="272"/>
      <c r="E8" s="1"/>
      <c r="F8" s="1"/>
      <c r="G8" s="1"/>
      <c r="H8" s="1"/>
      <c r="I8" s="1"/>
      <c r="J8" s="1"/>
      <c r="K8" s="6"/>
      <c r="L8" s="1"/>
      <c r="M8" s="1"/>
      <c r="N8" s="1"/>
      <c r="O8" s="1"/>
      <c r="P8" s="1"/>
      <c r="Q8" s="1"/>
      <c r="R8" s="1"/>
      <c r="S8" s="1"/>
      <c r="T8" s="1"/>
      <c r="U8" s="6"/>
      <c r="V8" s="1"/>
      <c r="W8" s="1"/>
      <c r="X8" s="1"/>
      <c r="Y8" s="1"/>
      <c r="Z8" s="1"/>
      <c r="AA8" s="1"/>
      <c r="AB8" s="1"/>
      <c r="AC8" s="1"/>
      <c r="AD8" s="1"/>
    </row>
    <row r="9" spans="1:30" ht="15.75" customHeight="1" x14ac:dyDescent="0.25">
      <c r="A9" s="268"/>
      <c r="B9" s="268"/>
      <c r="C9" s="273"/>
      <c r="D9" s="27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.75" customHeight="1" x14ac:dyDescent="0.25">
      <c r="A10" s="266">
        <v>2</v>
      </c>
      <c r="B10" s="266" t="s">
        <v>6</v>
      </c>
      <c r="C10" s="269" t="s">
        <v>34</v>
      </c>
      <c r="D10" s="27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.75" customHeight="1" x14ac:dyDescent="0.25">
      <c r="A11" s="267"/>
      <c r="B11" s="267"/>
      <c r="C11" s="276"/>
      <c r="D11" s="277"/>
      <c r="E11" s="1"/>
      <c r="F11" s="1"/>
      <c r="G11" s="1"/>
      <c r="H11" s="1"/>
      <c r="I11" s="1"/>
      <c r="J11" s="1"/>
      <c r="K11" s="1"/>
      <c r="L11" s="6"/>
      <c r="M11" s="6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customHeight="1" x14ac:dyDescent="0.25">
      <c r="A12" s="268"/>
      <c r="B12" s="268"/>
      <c r="C12" s="278"/>
      <c r="D12" s="27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.75" customHeight="1" x14ac:dyDescent="0.25">
      <c r="A13" s="285">
        <v>3</v>
      </c>
      <c r="B13" s="292" t="s">
        <v>7</v>
      </c>
      <c r="C13" s="283" t="s">
        <v>39</v>
      </c>
      <c r="D13" s="283"/>
      <c r="E13" s="1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6"/>
      <c r="W13" s="6"/>
      <c r="X13" s="1"/>
      <c r="Y13" s="1"/>
      <c r="Z13" s="1"/>
      <c r="AA13" s="1"/>
      <c r="AB13" s="1"/>
      <c r="AC13" s="1"/>
      <c r="AD13" s="1"/>
    </row>
    <row r="14" spans="1:30" ht="15.75" customHeight="1" x14ac:dyDescent="0.25">
      <c r="A14" s="286"/>
      <c r="B14" s="293"/>
      <c r="C14" s="269" t="s">
        <v>40</v>
      </c>
      <c r="D14" s="275"/>
      <c r="E14" s="15"/>
      <c r="F14" s="1"/>
      <c r="G14" s="1"/>
      <c r="H14" s="6"/>
      <c r="I14" s="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.75" customHeight="1" x14ac:dyDescent="0.25">
      <c r="A15" s="287"/>
      <c r="B15" s="294"/>
      <c r="C15" s="12"/>
      <c r="D15" s="13"/>
      <c r="E15" s="1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.75" customHeight="1" x14ac:dyDescent="0.25">
      <c r="A16" s="266">
        <v>4</v>
      </c>
      <c r="B16" s="266" t="s">
        <v>8</v>
      </c>
      <c r="C16" s="269" t="s">
        <v>9</v>
      </c>
      <c r="D16" s="3" t="s">
        <v>41</v>
      </c>
      <c r="E16" s="1"/>
      <c r="F16" s="1"/>
      <c r="G16" s="1"/>
      <c r="H16" s="1"/>
      <c r="I16" s="1"/>
      <c r="J16" s="1"/>
      <c r="K16" s="1"/>
      <c r="L16" s="1"/>
      <c r="M16" s="6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1" ht="15.75" customHeight="1" x14ac:dyDescent="0.25">
      <c r="A17" s="267"/>
      <c r="B17" s="267"/>
      <c r="C17" s="276"/>
      <c r="D17" s="299" t="s">
        <v>42</v>
      </c>
      <c r="E17" s="1"/>
      <c r="F17" s="1"/>
      <c r="G17" s="1"/>
      <c r="H17" s="1"/>
      <c r="I17" s="1"/>
      <c r="J17" s="1"/>
      <c r="K17" s="1"/>
      <c r="L17" s="1"/>
      <c r="N17" s="1"/>
      <c r="O17" s="1"/>
      <c r="P17" s="1"/>
      <c r="Q17" s="1"/>
      <c r="R17" s="1"/>
      <c r="S17" s="1"/>
      <c r="T17" s="1"/>
      <c r="U17" s="1"/>
      <c r="V17" s="1"/>
      <c r="W17" s="6"/>
      <c r="X17" s="1"/>
      <c r="Y17" s="1"/>
      <c r="Z17" s="1"/>
      <c r="AA17" s="1"/>
      <c r="AB17" s="1"/>
      <c r="AC17" s="1"/>
      <c r="AD17" s="1"/>
    </row>
    <row r="18" spans="1:31" ht="15.75" customHeight="1" x14ac:dyDescent="0.25">
      <c r="A18" s="268"/>
      <c r="B18" s="268"/>
      <c r="C18" s="278"/>
      <c r="D18" s="29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1" ht="15.75" customHeight="1" x14ac:dyDescent="0.25">
      <c r="A19" s="266">
        <v>5</v>
      </c>
      <c r="B19" s="266" t="s">
        <v>13</v>
      </c>
      <c r="C19" s="283" t="s">
        <v>14</v>
      </c>
      <c r="D19" s="3" t="s">
        <v>10</v>
      </c>
      <c r="E19" s="1"/>
      <c r="F19" s="1"/>
      <c r="G19" s="1"/>
      <c r="H19" s="1"/>
      <c r="I19" s="1"/>
      <c r="J19" s="1"/>
      <c r="K19" s="1"/>
      <c r="L19" s="1"/>
      <c r="M19" s="6"/>
      <c r="N19" s="1"/>
      <c r="O19" s="1"/>
      <c r="P19" s="1"/>
      <c r="Q19" s="1"/>
      <c r="R19" s="1"/>
      <c r="S19" s="1"/>
      <c r="T19" s="1"/>
      <c r="U19" s="1"/>
      <c r="V19" s="1"/>
      <c r="W19" s="6"/>
      <c r="X19" s="1"/>
      <c r="Y19" s="1"/>
      <c r="Z19" s="1"/>
      <c r="AA19" s="1"/>
      <c r="AB19" s="1"/>
      <c r="AC19" s="1"/>
      <c r="AD19" s="1"/>
    </row>
    <row r="20" spans="1:31" ht="15.75" customHeight="1" x14ac:dyDescent="0.25">
      <c r="A20" s="267"/>
      <c r="B20" s="267"/>
      <c r="C20" s="297"/>
      <c r="D20" s="3" t="s">
        <v>11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6"/>
      <c r="X20" s="1"/>
      <c r="Y20" s="1"/>
      <c r="Z20" s="1"/>
      <c r="AA20" s="1"/>
      <c r="AB20" s="1"/>
      <c r="AC20" s="1"/>
      <c r="AD20" s="1"/>
    </row>
    <row r="21" spans="1:31" ht="15.75" customHeight="1" x14ac:dyDescent="0.25">
      <c r="A21" s="267"/>
      <c r="B21" s="267"/>
      <c r="C21" s="284"/>
      <c r="D21" s="3" t="s">
        <v>12</v>
      </c>
      <c r="E21" s="1"/>
      <c r="F21" s="1"/>
      <c r="G21" s="1"/>
      <c r="H21" s="1"/>
      <c r="I21" s="1"/>
      <c r="J21" s="1"/>
      <c r="K21" s="1"/>
      <c r="L21" s="1"/>
      <c r="M21" s="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1" ht="15.75" customHeight="1" x14ac:dyDescent="0.25">
      <c r="A22" s="267"/>
      <c r="B22" s="267"/>
      <c r="C22" s="269" t="s">
        <v>47</v>
      </c>
      <c r="D22" s="27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1" ht="15.75" customHeight="1" x14ac:dyDescent="0.25">
      <c r="A23" s="267"/>
      <c r="B23" s="267"/>
      <c r="C23" s="276"/>
      <c r="D23" s="277"/>
      <c r="E23" s="1"/>
      <c r="F23" s="1"/>
      <c r="G23" s="1"/>
      <c r="H23" s="1"/>
      <c r="I23" s="1"/>
      <c r="J23" s="1"/>
      <c r="K23" s="1"/>
      <c r="L23" s="1"/>
      <c r="M23" s="7"/>
      <c r="N23" s="1"/>
      <c r="O23" s="1"/>
      <c r="P23" s="1"/>
      <c r="Q23" s="1"/>
      <c r="R23" s="1"/>
      <c r="S23" s="1"/>
      <c r="T23" s="1"/>
      <c r="U23" s="1"/>
      <c r="V23" s="6"/>
      <c r="W23" s="6"/>
      <c r="X23" s="1"/>
      <c r="Y23" s="1"/>
      <c r="Z23" s="1"/>
      <c r="AA23" s="1"/>
      <c r="AB23" s="1"/>
      <c r="AC23" s="1"/>
      <c r="AD23" s="1"/>
    </row>
    <row r="24" spans="1:31" ht="15.75" customHeight="1" x14ac:dyDescent="0.25">
      <c r="A24" s="268"/>
      <c r="B24" s="268"/>
      <c r="C24" s="278"/>
      <c r="D24" s="279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1" ht="15.75" customHeight="1" x14ac:dyDescent="0.25">
      <c r="A25" s="266">
        <v>6</v>
      </c>
      <c r="B25" s="266" t="s">
        <v>17</v>
      </c>
      <c r="C25" s="283" t="s">
        <v>35</v>
      </c>
      <c r="D25" s="3" t="s">
        <v>43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1" ht="15.75" customHeight="1" x14ac:dyDescent="0.25">
      <c r="A26" s="267"/>
      <c r="B26" s="267"/>
      <c r="C26" s="297"/>
      <c r="D26" s="3" t="s">
        <v>44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6"/>
      <c r="Z26" s="1"/>
      <c r="AA26" s="1"/>
      <c r="AB26" s="1"/>
      <c r="AC26" s="1"/>
      <c r="AD26" s="1"/>
    </row>
    <row r="27" spans="1:31" ht="15.75" customHeight="1" x14ac:dyDescent="0.25">
      <c r="A27" s="267"/>
      <c r="B27" s="267"/>
      <c r="C27" s="297"/>
      <c r="D27" s="3" t="s">
        <v>45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T27" s="1"/>
      <c r="U27" s="1"/>
      <c r="V27" s="1"/>
      <c r="W27" s="1"/>
      <c r="X27" s="1"/>
      <c r="Y27" s="6"/>
      <c r="Z27" s="16"/>
      <c r="AA27" s="1"/>
      <c r="AB27" s="1"/>
      <c r="AC27" s="1"/>
      <c r="AD27" s="1"/>
    </row>
    <row r="28" spans="1:31" ht="15.75" customHeight="1" x14ac:dyDescent="0.25">
      <c r="A28" s="268"/>
      <c r="B28" s="294"/>
      <c r="C28" s="278" t="s">
        <v>36</v>
      </c>
      <c r="D28" s="27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6"/>
      <c r="T28" s="1"/>
      <c r="U28" s="1"/>
      <c r="V28" s="1"/>
      <c r="W28" s="1"/>
      <c r="X28" s="1"/>
      <c r="Y28" s="1"/>
      <c r="Z28" s="6"/>
      <c r="AA28" s="1"/>
      <c r="AB28" s="1"/>
      <c r="AC28" s="1"/>
      <c r="AD28" s="1"/>
    </row>
    <row r="29" spans="1:31" ht="15.75" customHeight="1" x14ac:dyDescent="0.25">
      <c r="A29" s="266">
        <v>7</v>
      </c>
      <c r="B29" s="266" t="s">
        <v>15</v>
      </c>
      <c r="C29" s="276" t="s">
        <v>16</v>
      </c>
      <c r="D29" s="27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1" ht="15" customHeight="1" x14ac:dyDescent="0.25">
      <c r="A30" s="267"/>
      <c r="B30" s="267"/>
      <c r="C30" s="276"/>
      <c r="D30" s="27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6"/>
      <c r="AD30" s="1"/>
    </row>
    <row r="31" spans="1:31" ht="12.75" customHeight="1" x14ac:dyDescent="0.25">
      <c r="A31" s="268"/>
      <c r="B31" s="268"/>
      <c r="C31" s="278"/>
      <c r="D31" s="27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1" ht="15.75" customHeight="1" x14ac:dyDescent="0.25"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1"/>
    </row>
    <row r="33" spans="1:31" ht="15.75" customHeight="1" x14ac:dyDescent="0.25">
      <c r="A33" s="300" t="s">
        <v>46</v>
      </c>
      <c r="B33" s="300"/>
      <c r="C33" s="300"/>
      <c r="D33" s="9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30" customHeight="1" x14ac:dyDescent="0.25">
      <c r="A34" s="301" t="s">
        <v>62</v>
      </c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</row>
    <row r="35" spans="1:31" x14ac:dyDescent="0.25">
      <c r="A35" s="295"/>
      <c r="B35" s="296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</row>
    <row r="37" spans="1:31" ht="15.75" x14ac:dyDescent="0.25">
      <c r="C37" s="24" t="s">
        <v>66</v>
      </c>
      <c r="D37" s="24"/>
      <c r="E37" s="24"/>
      <c r="F37" s="24"/>
      <c r="G37" s="24"/>
      <c r="H37" s="24"/>
      <c r="I37" s="24"/>
      <c r="J37" s="24"/>
      <c r="K37" s="24"/>
      <c r="L37" s="24"/>
      <c r="M37" s="24" t="s">
        <v>68</v>
      </c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</sheetData>
  <mergeCells count="33">
    <mergeCell ref="A35:AD35"/>
    <mergeCell ref="A10:A12"/>
    <mergeCell ref="A33:C33"/>
    <mergeCell ref="A29:A31"/>
    <mergeCell ref="A34:AD34"/>
    <mergeCell ref="B29:B31"/>
    <mergeCell ref="C16:C18"/>
    <mergeCell ref="C13:D13"/>
    <mergeCell ref="B25:B28"/>
    <mergeCell ref="A19:A24"/>
    <mergeCell ref="B19:B24"/>
    <mergeCell ref="C22:D24"/>
    <mergeCell ref="A13:A15"/>
    <mergeCell ref="A16:A18"/>
    <mergeCell ref="C29:D31"/>
    <mergeCell ref="C19:C21"/>
    <mergeCell ref="C14:D14"/>
    <mergeCell ref="C5:D6"/>
    <mergeCell ref="C7:D9"/>
    <mergeCell ref="C10:D12"/>
    <mergeCell ref="B10:B12"/>
    <mergeCell ref="B13:B15"/>
    <mergeCell ref="A4:AD4"/>
    <mergeCell ref="E5:AD5"/>
    <mergeCell ref="A5:A6"/>
    <mergeCell ref="B5:B6"/>
    <mergeCell ref="A7:A9"/>
    <mergeCell ref="B7:B9"/>
    <mergeCell ref="B16:B18"/>
    <mergeCell ref="D17:D18"/>
    <mergeCell ref="C25:C27"/>
    <mergeCell ref="C28:D28"/>
    <mergeCell ref="A25:A28"/>
  </mergeCells>
  <phoneticPr fontId="0" type="noConversion"/>
  <pageMargins left="0.31496062992125984" right="0.19685039370078741" top="0.23622047244094491" bottom="0.15748031496062992" header="0.23622047244094491" footer="0.15748031496062992"/>
  <pageSetup paperSize="9" scale="90" orientation="landscape" r:id="rId1"/>
  <headerFooter alignWithMargins="0">
    <oddFooter>&amp;R&amp;8&amp;Z&amp;F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topLeftCell="A4" zoomScaleNormal="100" workbookViewId="0">
      <selection activeCell="A4" sqref="A4:AD4"/>
    </sheetView>
  </sheetViews>
  <sheetFormatPr defaultRowHeight="15" x14ac:dyDescent="0.25"/>
  <cols>
    <col min="2" max="2" width="11.7109375" customWidth="1"/>
    <col min="3" max="3" width="20.85546875" customWidth="1"/>
    <col min="4" max="4" width="21" customWidth="1"/>
    <col min="6" max="6" width="9.85546875" customWidth="1"/>
    <col min="7" max="7" width="14.5703125" customWidth="1"/>
    <col min="8" max="8" width="16.42578125" customWidth="1"/>
    <col min="9" max="9" width="27.28515625" customWidth="1"/>
  </cols>
  <sheetData>
    <row r="1" spans="1:9" x14ac:dyDescent="0.25">
      <c r="I1" s="21" t="s">
        <v>57</v>
      </c>
    </row>
    <row r="2" spans="1:9" x14ac:dyDescent="0.25">
      <c r="I2" s="21" t="s">
        <v>55</v>
      </c>
    </row>
    <row r="3" spans="1:9" x14ac:dyDescent="0.25">
      <c r="I3" s="21" t="s">
        <v>54</v>
      </c>
    </row>
    <row r="4" spans="1:9" ht="18" x14ac:dyDescent="0.25">
      <c r="A4" s="319" t="s">
        <v>58</v>
      </c>
      <c r="B4" s="319"/>
      <c r="C4" s="319"/>
      <c r="D4" s="319"/>
      <c r="E4" s="319"/>
      <c r="F4" s="319"/>
      <c r="G4" s="319"/>
      <c r="H4" s="319"/>
      <c r="I4" s="319"/>
    </row>
    <row r="5" spans="1:9" ht="21" customHeight="1" x14ac:dyDescent="0.25">
      <c r="A5" s="320" t="s">
        <v>59</v>
      </c>
      <c r="B5" s="321"/>
      <c r="C5" s="321"/>
      <c r="D5" s="321"/>
      <c r="E5" s="321"/>
      <c r="F5" s="321"/>
      <c r="G5" s="321"/>
      <c r="H5" s="321"/>
      <c r="I5" s="321"/>
    </row>
    <row r="6" spans="1:9" ht="19.5" customHeight="1" x14ac:dyDescent="0.25">
      <c r="A6" s="320" t="s">
        <v>60</v>
      </c>
      <c r="B6" s="320"/>
      <c r="C6" s="320"/>
      <c r="D6" s="320"/>
      <c r="E6" s="320"/>
      <c r="F6" s="320"/>
      <c r="G6" s="320"/>
      <c r="H6" s="320"/>
      <c r="I6" s="320"/>
    </row>
    <row r="7" spans="1:9" ht="14.25" customHeight="1" x14ac:dyDescent="0.25">
      <c r="A7" s="22"/>
      <c r="B7" s="20"/>
      <c r="C7" s="20"/>
      <c r="D7" s="20"/>
      <c r="E7" s="20"/>
      <c r="F7" s="20"/>
      <c r="G7" s="20"/>
      <c r="H7" s="20"/>
      <c r="I7" s="20"/>
    </row>
    <row r="8" spans="1:9" ht="18" customHeight="1" x14ac:dyDescent="0.25">
      <c r="A8" s="328" t="s">
        <v>2</v>
      </c>
      <c r="B8" s="327" t="s">
        <v>1</v>
      </c>
      <c r="C8" s="328" t="s">
        <v>0</v>
      </c>
      <c r="D8" s="328"/>
      <c r="E8" s="17"/>
      <c r="F8" s="327" t="s">
        <v>2</v>
      </c>
      <c r="G8" s="327" t="s">
        <v>1</v>
      </c>
      <c r="H8" s="328" t="s">
        <v>0</v>
      </c>
      <c r="I8" s="328"/>
    </row>
    <row r="9" spans="1:9" ht="18" customHeight="1" x14ac:dyDescent="0.25">
      <c r="A9" s="328"/>
      <c r="B9" s="327"/>
      <c r="C9" s="328"/>
      <c r="D9" s="328"/>
      <c r="E9" s="17"/>
      <c r="F9" s="327"/>
      <c r="G9" s="327"/>
      <c r="H9" s="328"/>
      <c r="I9" s="328"/>
    </row>
    <row r="10" spans="1:9" ht="15.75" customHeight="1" x14ac:dyDescent="0.25">
      <c r="A10" s="310">
        <v>1</v>
      </c>
      <c r="B10" s="310" t="s">
        <v>4</v>
      </c>
      <c r="C10" s="313" t="s">
        <v>5</v>
      </c>
      <c r="D10" s="322"/>
      <c r="E10" s="17"/>
      <c r="F10" s="327"/>
      <c r="G10" s="327"/>
      <c r="H10" s="328"/>
      <c r="I10" s="328"/>
    </row>
    <row r="11" spans="1:9" ht="15.75" customHeight="1" x14ac:dyDescent="0.25">
      <c r="A11" s="311"/>
      <c r="B11" s="311"/>
      <c r="C11" s="323"/>
      <c r="D11" s="324"/>
      <c r="E11" s="17"/>
      <c r="F11" s="310">
        <v>8</v>
      </c>
      <c r="G11" s="310" t="s">
        <v>18</v>
      </c>
      <c r="H11" s="313" t="s">
        <v>30</v>
      </c>
      <c r="I11" s="314"/>
    </row>
    <row r="12" spans="1:9" ht="15.75" customHeight="1" x14ac:dyDescent="0.25">
      <c r="A12" s="312"/>
      <c r="B12" s="312"/>
      <c r="C12" s="325"/>
      <c r="D12" s="326"/>
      <c r="E12" s="17"/>
      <c r="F12" s="311"/>
      <c r="G12" s="311"/>
      <c r="H12" s="315"/>
      <c r="I12" s="316"/>
    </row>
    <row r="13" spans="1:9" ht="15.75" customHeight="1" x14ac:dyDescent="0.25">
      <c r="A13" s="310">
        <v>2</v>
      </c>
      <c r="B13" s="310" t="s">
        <v>6</v>
      </c>
      <c r="C13" s="313" t="s">
        <v>52</v>
      </c>
      <c r="D13" s="314"/>
      <c r="E13" s="17"/>
      <c r="F13" s="312"/>
      <c r="G13" s="312"/>
      <c r="H13" s="317"/>
      <c r="I13" s="318"/>
    </row>
    <row r="14" spans="1:9" ht="15.75" customHeight="1" x14ac:dyDescent="0.25">
      <c r="A14" s="311"/>
      <c r="B14" s="311"/>
      <c r="C14" s="315"/>
      <c r="D14" s="316"/>
      <c r="E14" s="17"/>
      <c r="F14" s="310">
        <v>9</v>
      </c>
      <c r="G14" s="310" t="s">
        <v>20</v>
      </c>
      <c r="H14" s="313" t="s">
        <v>19</v>
      </c>
      <c r="I14" s="314"/>
    </row>
    <row r="15" spans="1:9" ht="15.75" customHeight="1" x14ac:dyDescent="0.25">
      <c r="A15" s="312"/>
      <c r="B15" s="312"/>
      <c r="C15" s="315"/>
      <c r="D15" s="316"/>
      <c r="E15" s="17"/>
      <c r="F15" s="311"/>
      <c r="G15" s="311"/>
      <c r="H15" s="315"/>
      <c r="I15" s="316"/>
    </row>
    <row r="16" spans="1:9" ht="15.75" customHeight="1" x14ac:dyDescent="0.25">
      <c r="A16" s="310">
        <v>3</v>
      </c>
      <c r="B16" s="331" t="s">
        <v>7</v>
      </c>
      <c r="C16" s="313" t="s">
        <v>39</v>
      </c>
      <c r="D16" s="314"/>
      <c r="E16" s="17"/>
      <c r="F16" s="312"/>
      <c r="G16" s="312"/>
      <c r="H16" s="317"/>
      <c r="I16" s="318"/>
    </row>
    <row r="17" spans="1:9" ht="15.75" customHeight="1" x14ac:dyDescent="0.25">
      <c r="A17" s="311"/>
      <c r="B17" s="332"/>
      <c r="C17" s="315" t="s">
        <v>40</v>
      </c>
      <c r="D17" s="316"/>
      <c r="E17" s="17"/>
      <c r="F17" s="310">
        <v>10</v>
      </c>
      <c r="G17" s="310" t="s">
        <v>22</v>
      </c>
      <c r="H17" s="313" t="s">
        <v>21</v>
      </c>
      <c r="I17" s="314"/>
    </row>
    <row r="18" spans="1:9" ht="15.75" customHeight="1" x14ac:dyDescent="0.25">
      <c r="A18" s="312"/>
      <c r="B18" s="330"/>
      <c r="C18" s="18"/>
      <c r="D18" s="19"/>
      <c r="E18" s="17"/>
      <c r="F18" s="311"/>
      <c r="G18" s="311"/>
      <c r="H18" s="315"/>
      <c r="I18" s="316"/>
    </row>
    <row r="19" spans="1:9" ht="15.75" customHeight="1" x14ac:dyDescent="0.25">
      <c r="A19" s="310">
        <v>4</v>
      </c>
      <c r="B19" s="310" t="s">
        <v>8</v>
      </c>
      <c r="C19" s="313" t="s">
        <v>9</v>
      </c>
      <c r="D19" s="314"/>
      <c r="E19" s="17"/>
      <c r="F19" s="312"/>
      <c r="G19" s="312"/>
      <c r="H19" s="317"/>
      <c r="I19" s="318"/>
    </row>
    <row r="20" spans="1:9" ht="17.25" customHeight="1" x14ac:dyDescent="0.25">
      <c r="A20" s="311"/>
      <c r="B20" s="311"/>
      <c r="C20" s="315"/>
      <c r="D20" s="316"/>
      <c r="E20" s="17"/>
      <c r="F20" s="310">
        <v>11</v>
      </c>
      <c r="G20" s="310" t="s">
        <v>23</v>
      </c>
      <c r="H20" s="313" t="s">
        <v>31</v>
      </c>
      <c r="I20" s="314"/>
    </row>
    <row r="21" spans="1:9" ht="16.5" customHeight="1" x14ac:dyDescent="0.25">
      <c r="A21" s="312"/>
      <c r="B21" s="312"/>
      <c r="C21" s="317"/>
      <c r="D21" s="318"/>
      <c r="E21" s="17"/>
      <c r="F21" s="311"/>
      <c r="G21" s="311"/>
      <c r="H21" s="315"/>
      <c r="I21" s="316"/>
    </row>
    <row r="22" spans="1:9" ht="21.75" customHeight="1" x14ac:dyDescent="0.25">
      <c r="A22" s="310">
        <v>5</v>
      </c>
      <c r="B22" s="310" t="s">
        <v>13</v>
      </c>
      <c r="C22" s="313" t="s">
        <v>14</v>
      </c>
      <c r="D22" s="314"/>
      <c r="E22" s="17"/>
      <c r="F22" s="312"/>
      <c r="G22" s="312"/>
      <c r="H22" s="317"/>
      <c r="I22" s="318"/>
    </row>
    <row r="23" spans="1:9" ht="15.75" customHeight="1" x14ac:dyDescent="0.25">
      <c r="A23" s="311"/>
      <c r="B23" s="311"/>
      <c r="C23" s="315"/>
      <c r="D23" s="316"/>
      <c r="E23" s="17"/>
      <c r="F23" s="310">
        <v>12</v>
      </c>
      <c r="G23" s="310" t="s">
        <v>25</v>
      </c>
      <c r="H23" s="313" t="s">
        <v>24</v>
      </c>
      <c r="I23" s="314"/>
    </row>
    <row r="24" spans="1:9" ht="15.75" customHeight="1" x14ac:dyDescent="0.25">
      <c r="A24" s="311"/>
      <c r="B24" s="311"/>
      <c r="C24" s="317"/>
      <c r="D24" s="318"/>
      <c r="E24" s="17"/>
      <c r="F24" s="311"/>
      <c r="G24" s="311"/>
      <c r="H24" s="315"/>
      <c r="I24" s="316"/>
    </row>
    <row r="25" spans="1:9" x14ac:dyDescent="0.25">
      <c r="A25" s="311"/>
      <c r="B25" s="311"/>
      <c r="C25" s="313" t="s">
        <v>47</v>
      </c>
      <c r="D25" s="314"/>
      <c r="E25" s="17"/>
      <c r="F25" s="312"/>
      <c r="G25" s="312"/>
      <c r="H25" s="317"/>
      <c r="I25" s="318"/>
    </row>
    <row r="26" spans="1:9" x14ac:dyDescent="0.25">
      <c r="A26" s="311"/>
      <c r="B26" s="311"/>
      <c r="C26" s="315"/>
      <c r="D26" s="316"/>
      <c r="E26" s="17"/>
      <c r="F26" s="310">
        <v>13</v>
      </c>
      <c r="G26" s="310" t="s">
        <v>26</v>
      </c>
      <c r="H26" s="313" t="s">
        <v>27</v>
      </c>
      <c r="I26" s="314"/>
    </row>
    <row r="27" spans="1:9" x14ac:dyDescent="0.25">
      <c r="A27" s="312"/>
      <c r="B27" s="312"/>
      <c r="C27" s="317"/>
      <c r="D27" s="318"/>
      <c r="E27" s="17"/>
      <c r="F27" s="311"/>
      <c r="G27" s="311"/>
      <c r="H27" s="315"/>
      <c r="I27" s="316"/>
    </row>
    <row r="28" spans="1:9" ht="15" customHeight="1" x14ac:dyDescent="0.25">
      <c r="A28" s="310">
        <v>6</v>
      </c>
      <c r="B28" s="310" t="s">
        <v>17</v>
      </c>
      <c r="C28" s="313" t="s">
        <v>35</v>
      </c>
      <c r="D28" s="314"/>
      <c r="E28" s="17"/>
      <c r="F28" s="312"/>
      <c r="G28" s="312"/>
      <c r="H28" s="317"/>
      <c r="I28" s="318"/>
    </row>
    <row r="29" spans="1:9" x14ac:dyDescent="0.25">
      <c r="A29" s="311"/>
      <c r="B29" s="311"/>
      <c r="C29" s="315"/>
      <c r="D29" s="316"/>
      <c r="E29" s="17"/>
      <c r="F29" s="310">
        <v>14</v>
      </c>
      <c r="G29" s="310" t="s">
        <v>28</v>
      </c>
      <c r="H29" s="313" t="s">
        <v>29</v>
      </c>
      <c r="I29" s="314"/>
    </row>
    <row r="30" spans="1:9" x14ac:dyDescent="0.25">
      <c r="A30" s="311"/>
      <c r="B30" s="311"/>
      <c r="C30" s="315"/>
      <c r="D30" s="316"/>
      <c r="E30" s="17"/>
      <c r="F30" s="311"/>
      <c r="G30" s="311"/>
      <c r="H30" s="315"/>
      <c r="I30" s="316"/>
    </row>
    <row r="31" spans="1:9" ht="15.75" customHeight="1" x14ac:dyDescent="0.25">
      <c r="A31" s="312"/>
      <c r="B31" s="330"/>
      <c r="C31" s="317" t="s">
        <v>36</v>
      </c>
      <c r="D31" s="318"/>
      <c r="E31" s="17"/>
      <c r="F31" s="311"/>
      <c r="G31" s="312"/>
      <c r="H31" s="317"/>
      <c r="I31" s="318"/>
    </row>
    <row r="32" spans="1:9" ht="15.75" customHeight="1" x14ac:dyDescent="0.25">
      <c r="A32" s="333">
        <v>7</v>
      </c>
      <c r="B32" s="327" t="s">
        <v>15</v>
      </c>
      <c r="C32" s="327" t="s">
        <v>16</v>
      </c>
      <c r="D32" s="327"/>
      <c r="F32" s="313">
        <v>15</v>
      </c>
      <c r="G32" s="313" t="s">
        <v>49</v>
      </c>
      <c r="H32" s="313" t="s">
        <v>48</v>
      </c>
      <c r="I32" s="314"/>
    </row>
    <row r="33" spans="1:9" ht="15.75" customHeight="1" x14ac:dyDescent="0.25">
      <c r="A33" s="333"/>
      <c r="B33" s="327"/>
      <c r="C33" s="327"/>
      <c r="D33" s="327"/>
      <c r="F33" s="315"/>
      <c r="G33" s="315"/>
      <c r="H33" s="315"/>
      <c r="I33" s="316"/>
    </row>
    <row r="34" spans="1:9" ht="15.75" customHeight="1" x14ac:dyDescent="0.25">
      <c r="A34" s="333"/>
      <c r="B34" s="327"/>
      <c r="C34" s="327"/>
      <c r="D34" s="327"/>
      <c r="F34" s="317"/>
      <c r="G34" s="317"/>
      <c r="H34" s="317"/>
      <c r="I34" s="318"/>
    </row>
    <row r="35" spans="1:9" x14ac:dyDescent="0.25">
      <c r="A35" s="329"/>
      <c r="B35" s="329"/>
      <c r="C35" s="329"/>
      <c r="D35" s="9"/>
      <c r="E35" s="11"/>
    </row>
    <row r="36" spans="1:9" ht="18.75" customHeight="1" x14ac:dyDescent="0.25">
      <c r="A36" s="295"/>
      <c r="B36" s="296"/>
      <c r="C36" s="296"/>
      <c r="D36" s="296"/>
    </row>
    <row r="37" spans="1:9" ht="18" customHeight="1" x14ac:dyDescent="0.25">
      <c r="A37" s="295"/>
      <c r="B37" s="295"/>
      <c r="C37" s="295"/>
      <c r="D37" s="295"/>
    </row>
  </sheetData>
  <mergeCells count="60">
    <mergeCell ref="A37:D37"/>
    <mergeCell ref="F23:F25"/>
    <mergeCell ref="G23:G25"/>
    <mergeCell ref="H23:I25"/>
    <mergeCell ref="F32:F34"/>
    <mergeCell ref="G32:G34"/>
    <mergeCell ref="H32:I34"/>
    <mergeCell ref="F26:F28"/>
    <mergeCell ref="G26:G28"/>
    <mergeCell ref="H26:I28"/>
    <mergeCell ref="F29:F31"/>
    <mergeCell ref="G29:G31"/>
    <mergeCell ref="H29:I31"/>
    <mergeCell ref="A36:D36"/>
    <mergeCell ref="A32:A34"/>
    <mergeCell ref="B32:B34"/>
    <mergeCell ref="C19:D21"/>
    <mergeCell ref="C22:D24"/>
    <mergeCell ref="C28:D30"/>
    <mergeCell ref="H20:I22"/>
    <mergeCell ref="F14:F16"/>
    <mergeCell ref="G14:G16"/>
    <mergeCell ref="H14:I16"/>
    <mergeCell ref="F17:F19"/>
    <mergeCell ref="G17:G19"/>
    <mergeCell ref="H17:I19"/>
    <mergeCell ref="F20:F22"/>
    <mergeCell ref="G20:G22"/>
    <mergeCell ref="B10:B12"/>
    <mergeCell ref="F11:F13"/>
    <mergeCell ref="G11:G13"/>
    <mergeCell ref="A35:C35"/>
    <mergeCell ref="A13:A15"/>
    <mergeCell ref="B13:B15"/>
    <mergeCell ref="C13:D15"/>
    <mergeCell ref="A16:A18"/>
    <mergeCell ref="A19:A21"/>
    <mergeCell ref="B19:B21"/>
    <mergeCell ref="B28:B31"/>
    <mergeCell ref="C31:D31"/>
    <mergeCell ref="B16:B18"/>
    <mergeCell ref="C16:D16"/>
    <mergeCell ref="C17:D17"/>
    <mergeCell ref="C32:D34"/>
    <mergeCell ref="A28:A31"/>
    <mergeCell ref="A22:A27"/>
    <mergeCell ref="B22:B27"/>
    <mergeCell ref="C25:D27"/>
    <mergeCell ref="A4:I4"/>
    <mergeCell ref="A6:I6"/>
    <mergeCell ref="A5:I5"/>
    <mergeCell ref="C10:D12"/>
    <mergeCell ref="F8:F10"/>
    <mergeCell ref="G8:G10"/>
    <mergeCell ref="H8:I10"/>
    <mergeCell ref="H11:I13"/>
    <mergeCell ref="A8:A9"/>
    <mergeCell ref="B8:B9"/>
    <mergeCell ref="C8:D9"/>
    <mergeCell ref="A10:A12"/>
  </mergeCells>
  <phoneticPr fontId="0" type="noConversion"/>
  <printOptions horizontalCentered="1"/>
  <pageMargins left="0.31496062992125984" right="0.15748031496062992" top="0.23622047244094491" bottom="0.51181102362204722" header="0.15748031496062992" footer="0.31496062992125984"/>
  <pageSetup paperSize="9" orientation="landscape" r:id="rId1"/>
  <headerFooter alignWithMargins="0">
    <oddFooter>&amp;L&amp;8&amp;Z&amp;Fhamafinansavorum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zoomScaleSheetLayoutView="100" workbookViewId="0">
      <selection activeCell="J9" sqref="J9"/>
    </sheetView>
  </sheetViews>
  <sheetFormatPr defaultRowHeight="16.5" x14ac:dyDescent="0.3"/>
  <cols>
    <col min="1" max="1" width="6.28515625" style="28" customWidth="1"/>
    <col min="2" max="2" width="16.42578125" style="27" customWidth="1"/>
    <col min="3" max="3" width="39.28515625" style="29" customWidth="1"/>
    <col min="4" max="4" width="11.42578125" style="29" customWidth="1"/>
    <col min="5" max="5" width="10.85546875" style="28" customWidth="1"/>
    <col min="6" max="6" width="20.42578125" style="27" customWidth="1"/>
    <col min="7" max="16384" width="9.140625" style="27"/>
  </cols>
  <sheetData>
    <row r="1" spans="1:6" ht="159.75" customHeight="1" x14ac:dyDescent="0.3">
      <c r="F1" s="159"/>
    </row>
    <row r="2" spans="1:6" ht="60.75" customHeight="1" x14ac:dyDescent="0.3">
      <c r="A2" s="233" t="s">
        <v>335</v>
      </c>
      <c r="B2" s="233"/>
      <c r="C2" s="233"/>
      <c r="D2" s="233"/>
      <c r="E2" s="233"/>
      <c r="F2" s="233"/>
    </row>
    <row r="3" spans="1:6" ht="18" customHeight="1" x14ac:dyDescent="0.3">
      <c r="A3" s="78"/>
      <c r="B3" s="108"/>
      <c r="C3" s="78"/>
      <c r="D3" s="108"/>
      <c r="E3" s="234" t="s">
        <v>336</v>
      </c>
      <c r="F3" s="234"/>
    </row>
    <row r="4" spans="1:6" ht="69.95" customHeight="1" x14ac:dyDescent="0.3">
      <c r="A4" s="162" t="s">
        <v>143</v>
      </c>
      <c r="B4" s="182" t="s">
        <v>0</v>
      </c>
      <c r="C4" s="183"/>
      <c r="D4" s="161" t="s">
        <v>144</v>
      </c>
      <c r="E4" s="106" t="s">
        <v>74</v>
      </c>
      <c r="F4" s="140" t="s">
        <v>237</v>
      </c>
    </row>
    <row r="5" spans="1:6" ht="35.1" customHeight="1" x14ac:dyDescent="0.3">
      <c r="A5" s="79" t="s">
        <v>328</v>
      </c>
      <c r="B5" s="189" t="s">
        <v>319</v>
      </c>
      <c r="C5" s="190"/>
      <c r="D5" s="31"/>
      <c r="E5" s="36"/>
      <c r="F5" s="151">
        <f>SUM(F6:F7)</f>
        <v>13</v>
      </c>
    </row>
    <row r="6" spans="1:6" ht="24.75" customHeight="1" x14ac:dyDescent="0.3">
      <c r="A6" s="104" t="s">
        <v>333</v>
      </c>
      <c r="B6" s="184" t="s">
        <v>321</v>
      </c>
      <c r="C6" s="184"/>
      <c r="D6" s="105" t="s">
        <v>76</v>
      </c>
      <c r="E6" s="81">
        <v>1</v>
      </c>
      <c r="F6" s="150">
        <v>7.5</v>
      </c>
    </row>
    <row r="7" spans="1:6" ht="41.65" customHeight="1" x14ac:dyDescent="0.3">
      <c r="A7" s="104" t="s">
        <v>334</v>
      </c>
      <c r="B7" s="184" t="s">
        <v>337</v>
      </c>
      <c r="C7" s="184"/>
      <c r="D7" s="105" t="s">
        <v>76</v>
      </c>
      <c r="E7" s="81">
        <v>1</v>
      </c>
      <c r="F7" s="150">
        <v>5.5</v>
      </c>
    </row>
    <row r="8" spans="1:6" ht="40.5" customHeight="1" x14ac:dyDescent="0.3">
      <c r="A8" s="79" t="s">
        <v>329</v>
      </c>
      <c r="B8" s="182" t="s">
        <v>322</v>
      </c>
      <c r="C8" s="183"/>
      <c r="D8" s="31" t="s">
        <v>311</v>
      </c>
      <c r="E8" s="68" t="s">
        <v>311</v>
      </c>
      <c r="F8" s="151">
        <v>83.064999999999998</v>
      </c>
    </row>
    <row r="9" spans="1:6" ht="34.35" customHeight="1" x14ac:dyDescent="0.3">
      <c r="A9" s="230" t="s">
        <v>237</v>
      </c>
      <c r="B9" s="231"/>
      <c r="C9" s="232"/>
      <c r="D9" s="167" t="s">
        <v>311</v>
      </c>
      <c r="E9" s="167" t="s">
        <v>311</v>
      </c>
      <c r="F9" s="168">
        <f>F8+F5</f>
        <v>96.064999999999998</v>
      </c>
    </row>
    <row r="10" spans="1:6" x14ac:dyDescent="0.3">
      <c r="C10" s="80"/>
    </row>
  </sheetData>
  <mergeCells count="8">
    <mergeCell ref="A9:C9"/>
    <mergeCell ref="A2:F2"/>
    <mergeCell ref="E3:F3"/>
    <mergeCell ref="B4:C4"/>
    <mergeCell ref="B5:C5"/>
    <mergeCell ref="B6:C6"/>
    <mergeCell ref="B8:C8"/>
    <mergeCell ref="B7:C7"/>
  </mergeCells>
  <printOptions horizontalCentered="1"/>
  <pageMargins left="0.39370078740157483" right="0" top="7.874015748031496E-2" bottom="7.874015748031496E-2" header="0.19685039370078741" footer="0.19685039370078741"/>
  <pageSetup paperSize="9" scale="80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showZeros="0" topLeftCell="A4" zoomScaleNormal="100" zoomScaleSheetLayoutView="70" workbookViewId="0">
      <selection activeCell="G11" sqref="G11"/>
    </sheetView>
  </sheetViews>
  <sheetFormatPr defaultRowHeight="17.25" x14ac:dyDescent="0.3"/>
  <cols>
    <col min="1" max="1" width="5.42578125" style="141" bestFit="1" customWidth="1"/>
    <col min="2" max="2" width="65" style="141" customWidth="1"/>
    <col min="3" max="3" width="19.7109375" style="141" customWidth="1"/>
    <col min="4" max="16384" width="9.140625" style="141"/>
  </cols>
  <sheetData>
    <row r="1" spans="1:5" s="77" customFormat="1" ht="160.5" customHeight="1" x14ac:dyDescent="0.3">
      <c r="A1" s="107"/>
      <c r="C1" s="160"/>
    </row>
    <row r="2" spans="1:5" s="77" customFormat="1" ht="62.25" customHeight="1" x14ac:dyDescent="0.3">
      <c r="A2" s="235" t="s">
        <v>338</v>
      </c>
      <c r="B2" s="235"/>
      <c r="C2" s="235"/>
    </row>
    <row r="3" spans="1:5" ht="25.5" customHeight="1" x14ac:dyDescent="0.3">
      <c r="A3" s="142"/>
      <c r="B3" s="234" t="s">
        <v>342</v>
      </c>
      <c r="C3" s="234"/>
    </row>
    <row r="4" spans="1:5" ht="58.5" customHeight="1" x14ac:dyDescent="0.3">
      <c r="A4" s="163" t="s">
        <v>143</v>
      </c>
      <c r="B4" s="164" t="s">
        <v>0</v>
      </c>
      <c r="C4" s="165" t="s">
        <v>236</v>
      </c>
    </row>
    <row r="5" spans="1:5" ht="37.5" customHeight="1" x14ac:dyDescent="0.3">
      <c r="A5" s="146">
        <v>1</v>
      </c>
      <c r="B5" s="174" t="s">
        <v>364</v>
      </c>
      <c r="C5" s="152">
        <v>4.6277179676119804</v>
      </c>
    </row>
    <row r="6" spans="1:5" ht="55.5" customHeight="1" x14ac:dyDescent="0.3">
      <c r="A6" s="146">
        <v>2</v>
      </c>
      <c r="B6" s="174" t="s">
        <v>365</v>
      </c>
      <c r="C6" s="152">
        <v>79.287905784632599</v>
      </c>
    </row>
    <row r="7" spans="1:5" ht="57" customHeight="1" x14ac:dyDescent="0.3">
      <c r="A7" s="146">
        <v>3</v>
      </c>
      <c r="B7" s="174" t="s">
        <v>366</v>
      </c>
      <c r="C7" s="152">
        <v>36.373366665771599</v>
      </c>
      <c r="E7" s="143"/>
    </row>
    <row r="8" spans="1:5" ht="54" customHeight="1" x14ac:dyDescent="0.3">
      <c r="A8" s="146">
        <v>4</v>
      </c>
      <c r="B8" s="114" t="s">
        <v>359</v>
      </c>
      <c r="C8" s="152">
        <v>16.9849024119431</v>
      </c>
    </row>
    <row r="9" spans="1:5" ht="38.25" customHeight="1" x14ac:dyDescent="0.3">
      <c r="A9" s="146">
        <v>5</v>
      </c>
      <c r="B9" s="173" t="s">
        <v>363</v>
      </c>
      <c r="C9" s="152">
        <v>102.95799286201699</v>
      </c>
    </row>
    <row r="10" spans="1:5" ht="38.25" customHeight="1" x14ac:dyDescent="0.3">
      <c r="A10" s="146">
        <v>6</v>
      </c>
      <c r="B10" s="114" t="s">
        <v>339</v>
      </c>
      <c r="C10" s="152">
        <v>59.178993925595897</v>
      </c>
    </row>
    <row r="11" spans="1:5" ht="24" customHeight="1" x14ac:dyDescent="0.3">
      <c r="A11" s="146">
        <v>7</v>
      </c>
      <c r="B11" s="172" t="s">
        <v>362</v>
      </c>
      <c r="C11" s="152">
        <v>46.996968175194297</v>
      </c>
    </row>
    <row r="12" spans="1:5" ht="24.75" customHeight="1" x14ac:dyDescent="0.3">
      <c r="A12" s="146">
        <v>8</v>
      </c>
      <c r="B12" s="148" t="s">
        <v>361</v>
      </c>
      <c r="C12" s="152">
        <v>7.2765416264804301</v>
      </c>
    </row>
    <row r="13" spans="1:5" ht="38.25" customHeight="1" x14ac:dyDescent="0.3">
      <c r="A13" s="146">
        <v>9</v>
      </c>
      <c r="B13" s="114" t="s">
        <v>340</v>
      </c>
      <c r="C13" s="152">
        <v>21.4785443160592</v>
      </c>
    </row>
    <row r="14" spans="1:5" ht="38.25" customHeight="1" x14ac:dyDescent="0.3">
      <c r="A14" s="146">
        <v>10</v>
      </c>
      <c r="B14" s="114" t="s">
        <v>341</v>
      </c>
      <c r="C14" s="152">
        <v>26.295708218075902</v>
      </c>
    </row>
    <row r="15" spans="1:5" ht="24.75" customHeight="1" x14ac:dyDescent="0.3">
      <c r="A15" s="146">
        <v>11</v>
      </c>
      <c r="B15" s="114" t="s">
        <v>300</v>
      </c>
      <c r="C15" s="152">
        <v>34.359871762855903</v>
      </c>
    </row>
    <row r="16" spans="1:5" ht="24.75" customHeight="1" x14ac:dyDescent="0.3">
      <c r="A16" s="146">
        <v>12</v>
      </c>
      <c r="B16" s="114" t="s">
        <v>301</v>
      </c>
      <c r="C16" s="152">
        <v>33.1134772857638</v>
      </c>
    </row>
    <row r="17" spans="1:3" s="144" customFormat="1" ht="24.95" customHeight="1" x14ac:dyDescent="0.3">
      <c r="A17" s="236" t="s">
        <v>237</v>
      </c>
      <c r="B17" s="237"/>
      <c r="C17" s="153">
        <f>SUM(C5:C16)</f>
        <v>468.93199100200167</v>
      </c>
    </row>
  </sheetData>
  <mergeCells count="3">
    <mergeCell ref="A2:C2"/>
    <mergeCell ref="B3:C3"/>
    <mergeCell ref="A17:B17"/>
  </mergeCells>
  <pageMargins left="0.74803149606299213" right="0.55118110236220474" top="0.51181102362204722" bottom="0.51181102362204722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topLeftCell="A13" zoomScaleNormal="100" zoomScaleSheetLayoutView="93" workbookViewId="0">
      <selection activeCell="J6" sqref="J6"/>
    </sheetView>
  </sheetViews>
  <sheetFormatPr defaultRowHeight="15" x14ac:dyDescent="0.2"/>
  <cols>
    <col min="1" max="1" width="5" style="112" bestFit="1" customWidth="1"/>
    <col min="2" max="2" width="65" style="112" customWidth="1"/>
    <col min="3" max="5" width="16.85546875" style="112" customWidth="1"/>
    <col min="6" max="16384" width="9.140625" style="112"/>
  </cols>
  <sheetData>
    <row r="1" spans="1:5" s="77" customFormat="1" ht="153" customHeight="1" x14ac:dyDescent="0.3">
      <c r="A1" s="107"/>
      <c r="C1" s="107"/>
      <c r="D1" s="107"/>
    </row>
    <row r="2" spans="1:5" s="77" customFormat="1" ht="54" customHeight="1" x14ac:dyDescent="0.3">
      <c r="A2" s="244" t="s">
        <v>343</v>
      </c>
      <c r="B2" s="244"/>
      <c r="C2" s="244"/>
      <c r="D2" s="244"/>
      <c r="E2" s="244"/>
    </row>
    <row r="3" spans="1:5" ht="16.5" x14ac:dyDescent="0.2">
      <c r="A3" s="113"/>
      <c r="B3" s="166"/>
      <c r="C3" s="111"/>
      <c r="D3" s="234" t="s">
        <v>347</v>
      </c>
      <c r="E3" s="234"/>
    </row>
    <row r="4" spans="1:5" ht="52.5" customHeight="1" x14ac:dyDescent="0.2">
      <c r="A4" s="245" t="s">
        <v>143</v>
      </c>
      <c r="B4" s="240" t="s">
        <v>0</v>
      </c>
      <c r="C4" s="242" t="s">
        <v>325</v>
      </c>
      <c r="D4" s="243"/>
      <c r="E4" s="238" t="s">
        <v>324</v>
      </c>
    </row>
    <row r="5" spans="1:5" ht="39" customHeight="1" x14ac:dyDescent="0.2">
      <c r="A5" s="246"/>
      <c r="B5" s="241"/>
      <c r="C5" s="145" t="s">
        <v>323</v>
      </c>
      <c r="D5" s="145" t="s">
        <v>326</v>
      </c>
      <c r="E5" s="239"/>
    </row>
    <row r="6" spans="1:5" ht="56.25" customHeight="1" x14ac:dyDescent="0.2">
      <c r="A6" s="147">
        <v>1</v>
      </c>
      <c r="B6" s="170" t="s">
        <v>353</v>
      </c>
      <c r="C6" s="152">
        <v>662.303092459857</v>
      </c>
      <c r="D6" s="169">
        <v>0</v>
      </c>
      <c r="E6" s="152">
        <f>C6+D6</f>
        <v>662.303092459857</v>
      </c>
    </row>
    <row r="7" spans="1:5" ht="53.25" customHeight="1" x14ac:dyDescent="0.2">
      <c r="A7" s="147">
        <f>+A6+1</f>
        <v>2</v>
      </c>
      <c r="B7" s="170" t="s">
        <v>354</v>
      </c>
      <c r="C7" s="152">
        <v>428.986608013553</v>
      </c>
      <c r="D7" s="169">
        <v>0</v>
      </c>
      <c r="E7" s="152">
        <f t="shared" ref="E7:E22" si="0">C7+D7</f>
        <v>428.986608013553</v>
      </c>
    </row>
    <row r="8" spans="1:5" ht="54" customHeight="1" x14ac:dyDescent="0.2">
      <c r="A8" s="147">
        <f t="shared" ref="A8:A22" si="1">+A7+1</f>
        <v>3</v>
      </c>
      <c r="B8" s="170" t="s">
        <v>355</v>
      </c>
      <c r="C8" s="169">
        <v>0</v>
      </c>
      <c r="D8" s="152">
        <v>82.672233510990495</v>
      </c>
      <c r="E8" s="152">
        <f t="shared" si="0"/>
        <v>82.672233510990495</v>
      </c>
    </row>
    <row r="9" spans="1:5" ht="52.5" customHeight="1" x14ac:dyDescent="0.2">
      <c r="A9" s="147">
        <f t="shared" si="1"/>
        <v>4</v>
      </c>
      <c r="B9" s="114" t="s">
        <v>356</v>
      </c>
      <c r="C9" s="152">
        <v>50.139503996730099</v>
      </c>
      <c r="D9" s="169">
        <v>0</v>
      </c>
      <c r="E9" s="152">
        <f t="shared" si="0"/>
        <v>50.139503996730099</v>
      </c>
    </row>
    <row r="10" spans="1:5" ht="39.75" customHeight="1" x14ac:dyDescent="0.2">
      <c r="A10" s="147">
        <f t="shared" si="1"/>
        <v>5</v>
      </c>
      <c r="B10" s="175" t="s">
        <v>368</v>
      </c>
      <c r="C10" s="169">
        <v>0</v>
      </c>
      <c r="D10" s="152">
        <v>250.92425384613099</v>
      </c>
      <c r="E10" s="152">
        <f t="shared" si="0"/>
        <v>250.92425384613099</v>
      </c>
    </row>
    <row r="11" spans="1:5" ht="35.25" customHeight="1" x14ac:dyDescent="0.2">
      <c r="A11" s="147">
        <f t="shared" si="1"/>
        <v>6</v>
      </c>
      <c r="B11" s="175" t="s">
        <v>362</v>
      </c>
      <c r="C11" s="152">
        <v>48.355524511022502</v>
      </c>
      <c r="D11" s="169">
        <v>0</v>
      </c>
      <c r="E11" s="152">
        <f t="shared" si="0"/>
        <v>48.355524511022502</v>
      </c>
    </row>
    <row r="12" spans="1:5" ht="25.5" customHeight="1" x14ac:dyDescent="0.2">
      <c r="A12" s="147">
        <f t="shared" si="1"/>
        <v>7</v>
      </c>
      <c r="B12" s="175" t="s">
        <v>367</v>
      </c>
      <c r="C12" s="152">
        <v>27.914230477291898</v>
      </c>
      <c r="D12" s="169">
        <v>0</v>
      </c>
      <c r="E12" s="152">
        <f t="shared" si="0"/>
        <v>27.914230477291898</v>
      </c>
    </row>
    <row r="13" spans="1:5" ht="29.25" customHeight="1" x14ac:dyDescent="0.2">
      <c r="A13" s="147">
        <f t="shared" si="1"/>
        <v>8</v>
      </c>
      <c r="B13" s="175" t="s">
        <v>369</v>
      </c>
      <c r="C13" s="152">
        <v>73.624796455915202</v>
      </c>
      <c r="D13" s="169">
        <v>0</v>
      </c>
      <c r="E13" s="152">
        <f t="shared" si="0"/>
        <v>73.624796455915202</v>
      </c>
    </row>
    <row r="14" spans="1:5" ht="24" customHeight="1" x14ac:dyDescent="0.2">
      <c r="A14" s="147">
        <f t="shared" si="1"/>
        <v>9</v>
      </c>
      <c r="B14" s="175" t="s">
        <v>344</v>
      </c>
      <c r="C14" s="169">
        <v>0</v>
      </c>
      <c r="D14" s="152">
        <v>89.583602507890205</v>
      </c>
      <c r="E14" s="152">
        <f t="shared" si="0"/>
        <v>89.583602507890205</v>
      </c>
    </row>
    <row r="15" spans="1:5" ht="24" customHeight="1" x14ac:dyDescent="0.2">
      <c r="A15" s="147">
        <f t="shared" si="1"/>
        <v>10</v>
      </c>
      <c r="B15" s="175" t="s">
        <v>302</v>
      </c>
      <c r="C15" s="152">
        <v>88.157466508776906</v>
      </c>
      <c r="D15" s="169">
        <v>0</v>
      </c>
      <c r="E15" s="152">
        <f t="shared" si="0"/>
        <v>88.157466508776906</v>
      </c>
    </row>
    <row r="16" spans="1:5" ht="24" customHeight="1" x14ac:dyDescent="0.2">
      <c r="A16" s="147">
        <f t="shared" si="1"/>
        <v>11</v>
      </c>
      <c r="B16" s="175" t="s">
        <v>345</v>
      </c>
      <c r="C16" s="152">
        <v>92.856246597805907</v>
      </c>
      <c r="D16" s="169">
        <v>0</v>
      </c>
      <c r="E16" s="152">
        <f t="shared" si="0"/>
        <v>92.856246597805907</v>
      </c>
    </row>
    <row r="17" spans="1:5" ht="24" customHeight="1" x14ac:dyDescent="0.2">
      <c r="A17" s="147">
        <f t="shared" si="1"/>
        <v>12</v>
      </c>
      <c r="B17" s="175" t="s">
        <v>357</v>
      </c>
      <c r="C17" s="152">
        <v>75.324442064444696</v>
      </c>
      <c r="D17" s="169">
        <v>0</v>
      </c>
      <c r="E17" s="152">
        <f t="shared" si="0"/>
        <v>75.324442064444696</v>
      </c>
    </row>
    <row r="18" spans="1:5" ht="24" customHeight="1" x14ac:dyDescent="0.2">
      <c r="A18" s="147">
        <f t="shared" si="1"/>
        <v>13</v>
      </c>
      <c r="B18" s="171" t="s">
        <v>346</v>
      </c>
      <c r="C18" s="152">
        <v>41.087170387601603</v>
      </c>
      <c r="D18" s="169">
        <v>0</v>
      </c>
      <c r="E18" s="152">
        <f t="shared" si="0"/>
        <v>41.087170387601603</v>
      </c>
    </row>
    <row r="19" spans="1:5" ht="39" customHeight="1" x14ac:dyDescent="0.2">
      <c r="A19" s="147">
        <f t="shared" si="1"/>
        <v>14</v>
      </c>
      <c r="B19" s="171" t="s">
        <v>340</v>
      </c>
      <c r="C19" s="152">
        <v>21.488888363578699</v>
      </c>
      <c r="D19" s="169">
        <v>0</v>
      </c>
      <c r="E19" s="152">
        <f t="shared" si="0"/>
        <v>21.488888363578699</v>
      </c>
    </row>
    <row r="20" spans="1:5" ht="38.25" customHeight="1" x14ac:dyDescent="0.2">
      <c r="A20" s="147">
        <f t="shared" si="1"/>
        <v>15</v>
      </c>
      <c r="B20" s="171" t="s">
        <v>360</v>
      </c>
      <c r="C20" s="152">
        <v>27.6371411162073</v>
      </c>
      <c r="D20" s="169">
        <v>0</v>
      </c>
      <c r="E20" s="152">
        <f t="shared" si="0"/>
        <v>27.6371411162073</v>
      </c>
    </row>
    <row r="21" spans="1:5" ht="24.95" customHeight="1" x14ac:dyDescent="0.2">
      <c r="A21" s="147">
        <f t="shared" si="1"/>
        <v>16</v>
      </c>
      <c r="B21" s="171" t="s">
        <v>300</v>
      </c>
      <c r="C21" s="152">
        <v>15.407577942557101</v>
      </c>
      <c r="D21" s="169">
        <v>0</v>
      </c>
      <c r="E21" s="152">
        <f t="shared" si="0"/>
        <v>15.407577942557101</v>
      </c>
    </row>
    <row r="22" spans="1:5" ht="24.95" customHeight="1" x14ac:dyDescent="0.2">
      <c r="A22" s="147">
        <f t="shared" si="1"/>
        <v>17</v>
      </c>
      <c r="B22" s="171" t="s">
        <v>301</v>
      </c>
      <c r="C22" s="169">
        <v>0</v>
      </c>
      <c r="D22" s="152">
        <v>59.276893285825402</v>
      </c>
      <c r="E22" s="152">
        <f t="shared" si="0"/>
        <v>59.276893285825402</v>
      </c>
    </row>
    <row r="23" spans="1:5" s="115" customFormat="1" ht="24.95" customHeight="1" x14ac:dyDescent="0.2">
      <c r="A23" s="236" t="s">
        <v>237</v>
      </c>
      <c r="B23" s="237"/>
      <c r="C23" s="154">
        <f>SUM(C6:C22)</f>
        <v>1653.2826888953418</v>
      </c>
      <c r="D23" s="154">
        <f>SUM(D6:D22)</f>
        <v>482.45698315083706</v>
      </c>
      <c r="E23" s="154">
        <f>C23+D23</f>
        <v>2135.7396720461788</v>
      </c>
    </row>
  </sheetData>
  <mergeCells count="7">
    <mergeCell ref="A23:B23"/>
    <mergeCell ref="E4:E5"/>
    <mergeCell ref="B4:B5"/>
    <mergeCell ref="C4:D4"/>
    <mergeCell ref="A2:E2"/>
    <mergeCell ref="A4:A5"/>
    <mergeCell ref="D3:E3"/>
  </mergeCells>
  <pageMargins left="0.74803149606299213" right="0.55118110236220474" top="0.51181102362204722" bottom="0.51181102362204722" header="0.51181102362204722" footer="0.51181102362204722"/>
  <pageSetup paperSize="9" scale="7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zoomScaleSheetLayoutView="100" workbookViewId="0">
      <selection activeCell="N4" sqref="N4"/>
    </sheetView>
  </sheetViews>
  <sheetFormatPr defaultRowHeight="17.25" x14ac:dyDescent="0.3"/>
  <cols>
    <col min="1" max="1" width="6.140625" style="74" customWidth="1"/>
    <col min="2" max="2" width="49.42578125" style="74" customWidth="1"/>
    <col min="3" max="3" width="13.140625" style="74" customWidth="1"/>
    <col min="4" max="4" width="14.140625" style="74" customWidth="1"/>
    <col min="5" max="5" width="15.85546875" style="74" customWidth="1"/>
    <col min="6" max="6" width="9.7109375" style="74" bestFit="1" customWidth="1"/>
    <col min="7" max="16384" width="9.140625" style="74"/>
  </cols>
  <sheetData>
    <row r="1" spans="1:5" ht="148.5" customHeight="1" x14ac:dyDescent="0.3">
      <c r="B1" s="73"/>
      <c r="C1" s="248"/>
      <c r="D1" s="248"/>
      <c r="E1" s="248"/>
    </row>
    <row r="2" spans="1:5" ht="53.25" customHeight="1" x14ac:dyDescent="0.3">
      <c r="A2" s="249" t="s">
        <v>348</v>
      </c>
      <c r="B2" s="249"/>
      <c r="C2" s="249"/>
      <c r="D2" s="249"/>
      <c r="E2" s="249"/>
    </row>
    <row r="3" spans="1:5" ht="21" customHeight="1" x14ac:dyDescent="0.3">
      <c r="A3" s="75"/>
      <c r="B3" s="75"/>
      <c r="C3" s="234" t="s">
        <v>349</v>
      </c>
      <c r="D3" s="234"/>
      <c r="E3" s="234"/>
    </row>
    <row r="4" spans="1:5" ht="57" customHeight="1" x14ac:dyDescent="0.3">
      <c r="A4" s="250" t="s">
        <v>143</v>
      </c>
      <c r="B4" s="251" t="s">
        <v>246</v>
      </c>
      <c r="C4" s="252" t="s">
        <v>358</v>
      </c>
      <c r="D4" s="253"/>
      <c r="E4" s="238" t="s">
        <v>327</v>
      </c>
    </row>
    <row r="5" spans="1:5" s="75" customFormat="1" ht="48" customHeight="1" x14ac:dyDescent="0.25">
      <c r="A5" s="250"/>
      <c r="B5" s="251"/>
      <c r="C5" s="145" t="s">
        <v>323</v>
      </c>
      <c r="D5" s="145" t="s">
        <v>326</v>
      </c>
      <c r="E5" s="239"/>
    </row>
    <row r="6" spans="1:5" s="76" customFormat="1" ht="27.75" customHeight="1" x14ac:dyDescent="0.3">
      <c r="A6" s="149" t="s">
        <v>328</v>
      </c>
      <c r="B6" s="114" t="s">
        <v>247</v>
      </c>
      <c r="C6" s="155">
        <v>22.84</v>
      </c>
      <c r="D6" s="155">
        <v>5.55</v>
      </c>
      <c r="E6" s="156">
        <f>SUM(C6:D6)</f>
        <v>28.39</v>
      </c>
    </row>
    <row r="7" spans="1:5" s="76" customFormat="1" ht="42.75" customHeight="1" x14ac:dyDescent="0.3">
      <c r="A7" s="149" t="s">
        <v>329</v>
      </c>
      <c r="B7" s="114" t="s">
        <v>250</v>
      </c>
      <c r="C7" s="155">
        <v>26.228999999999999</v>
      </c>
      <c r="D7" s="155">
        <v>12.1</v>
      </c>
      <c r="E7" s="156">
        <f t="shared" ref="E7:E11" si="0">SUM(C7:D7)</f>
        <v>38.329000000000001</v>
      </c>
    </row>
    <row r="8" spans="1:5" s="76" customFormat="1" ht="54.75" customHeight="1" x14ac:dyDescent="0.3">
      <c r="A8" s="149" t="s">
        <v>330</v>
      </c>
      <c r="B8" s="114" t="s">
        <v>351</v>
      </c>
      <c r="C8" s="155">
        <v>34.479999999999997</v>
      </c>
      <c r="D8" s="155">
        <v>0</v>
      </c>
      <c r="E8" s="156">
        <f t="shared" si="0"/>
        <v>34.479999999999997</v>
      </c>
    </row>
    <row r="9" spans="1:5" s="76" customFormat="1" ht="39.75" customHeight="1" x14ac:dyDescent="0.3">
      <c r="A9" s="149" t="s">
        <v>331</v>
      </c>
      <c r="B9" s="114" t="s">
        <v>304</v>
      </c>
      <c r="C9" s="155">
        <v>80.774000000000001</v>
      </c>
      <c r="D9" s="155">
        <v>99.04</v>
      </c>
      <c r="E9" s="156">
        <f t="shared" si="0"/>
        <v>179.81400000000002</v>
      </c>
    </row>
    <row r="10" spans="1:5" s="76" customFormat="1" ht="39.75" customHeight="1" x14ac:dyDescent="0.3">
      <c r="A10" s="149" t="s">
        <v>332</v>
      </c>
      <c r="B10" s="176" t="s">
        <v>370</v>
      </c>
      <c r="C10" s="155">
        <v>294.94499999999999</v>
      </c>
      <c r="D10" s="155">
        <v>0</v>
      </c>
      <c r="E10" s="156">
        <f t="shared" si="0"/>
        <v>294.94499999999999</v>
      </c>
    </row>
    <row r="11" spans="1:5" ht="71.25" customHeight="1" x14ac:dyDescent="0.3">
      <c r="A11" s="149" t="s">
        <v>350</v>
      </c>
      <c r="B11" s="114" t="s">
        <v>352</v>
      </c>
      <c r="C11" s="155">
        <v>0</v>
      </c>
      <c r="D11" s="155">
        <v>540</v>
      </c>
      <c r="E11" s="156">
        <f t="shared" si="0"/>
        <v>540</v>
      </c>
    </row>
    <row r="12" spans="1:5" ht="24.75" customHeight="1" x14ac:dyDescent="0.3">
      <c r="A12" s="247" t="s">
        <v>320</v>
      </c>
      <c r="B12" s="247"/>
      <c r="C12" s="157">
        <f>SUM(C6:C11)</f>
        <v>459.26800000000003</v>
      </c>
      <c r="D12" s="157">
        <f>SUM(D6:D11)</f>
        <v>656.69</v>
      </c>
      <c r="E12" s="158">
        <f>SUM(E6:E11)</f>
        <v>1115.9580000000001</v>
      </c>
    </row>
  </sheetData>
  <mergeCells count="8">
    <mergeCell ref="A12:B12"/>
    <mergeCell ref="C3:E3"/>
    <mergeCell ref="E4:E5"/>
    <mergeCell ref="C1:E1"/>
    <mergeCell ref="A2:E2"/>
    <mergeCell ref="A4:A5"/>
    <mergeCell ref="B4:B5"/>
    <mergeCell ref="C4:D4"/>
  </mergeCells>
  <phoneticPr fontId="19" type="noConversion"/>
  <printOptions horizontalCentered="1"/>
  <pageMargins left="0.39370078740157483" right="0" top="0.74803149606299213" bottom="0.74803149606299213" header="0.31496062992125984" footer="0.31496062992125984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view="pageBreakPreview" zoomScaleNormal="100" zoomScaleSheetLayoutView="100" workbookViewId="0">
      <selection activeCell="F13" sqref="F13"/>
    </sheetView>
  </sheetViews>
  <sheetFormatPr defaultRowHeight="18.75" x14ac:dyDescent="0.3"/>
  <cols>
    <col min="1" max="1" width="9.140625" style="125"/>
    <col min="2" max="2" width="5.7109375" style="125" bestFit="1" customWidth="1"/>
    <col min="3" max="3" width="54" style="125" customWidth="1"/>
    <col min="4" max="4" width="13.28515625" style="125" customWidth="1"/>
    <col min="5" max="5" width="16" style="125" customWidth="1"/>
    <col min="6" max="6" width="29.5703125" style="125" customWidth="1"/>
    <col min="7" max="7" width="29.42578125" style="125" customWidth="1"/>
    <col min="8" max="8" width="24.7109375" style="125" customWidth="1"/>
    <col min="9" max="16384" width="9.140625" style="125"/>
  </cols>
  <sheetData>
    <row r="1" spans="2:7" ht="45" customHeight="1" thickBot="1" x14ac:dyDescent="0.35">
      <c r="B1" s="254" t="s">
        <v>248</v>
      </c>
      <c r="C1" s="254"/>
      <c r="D1" s="254"/>
      <c r="E1" s="254"/>
      <c r="F1" s="254"/>
      <c r="G1" s="254"/>
    </row>
    <row r="2" spans="2:7" ht="37.15" customHeight="1" thickBot="1" x14ac:dyDescent="0.35">
      <c r="B2" s="126" t="s">
        <v>251</v>
      </c>
      <c r="C2" s="127" t="s">
        <v>252</v>
      </c>
      <c r="D2" s="128" t="s">
        <v>253</v>
      </c>
      <c r="E2" s="127" t="s">
        <v>254</v>
      </c>
      <c r="F2" s="128" t="s">
        <v>255</v>
      </c>
      <c r="G2" s="127" t="s">
        <v>237</v>
      </c>
    </row>
    <row r="3" spans="2:7" ht="37.15" customHeight="1" thickBot="1" x14ac:dyDescent="0.35">
      <c r="B3" s="129">
        <v>1</v>
      </c>
      <c r="C3" s="130" t="s">
        <v>258</v>
      </c>
      <c r="D3" s="131" t="s">
        <v>75</v>
      </c>
      <c r="E3" s="132">
        <v>1</v>
      </c>
      <c r="F3" s="133">
        <f>107949600/1.2</f>
        <v>89958000</v>
      </c>
      <c r="G3" s="134">
        <f>+F3*E3</f>
        <v>89958000</v>
      </c>
    </row>
    <row r="4" spans="2:7" ht="37.15" customHeight="1" thickBot="1" x14ac:dyDescent="0.35">
      <c r="B4" s="129">
        <v>2</v>
      </c>
      <c r="C4" s="130" t="s">
        <v>259</v>
      </c>
      <c r="D4" s="131" t="s">
        <v>75</v>
      </c>
      <c r="E4" s="132">
        <v>1</v>
      </c>
      <c r="F4" s="133">
        <f>131948400/1.2</f>
        <v>109957000</v>
      </c>
      <c r="G4" s="134">
        <f>+F4*E4</f>
        <v>109957000</v>
      </c>
    </row>
    <row r="5" spans="2:7" ht="37.15" customHeight="1" thickBot="1" x14ac:dyDescent="0.35">
      <c r="B5" s="129">
        <v>3</v>
      </c>
      <c r="C5" s="130" t="s">
        <v>260</v>
      </c>
      <c r="D5" s="131" t="s">
        <v>75</v>
      </c>
      <c r="E5" s="132">
        <v>1</v>
      </c>
      <c r="F5" s="133">
        <f>99548400/1.2</f>
        <v>82957000</v>
      </c>
      <c r="G5" s="134">
        <f>+F5*E5</f>
        <v>82957000</v>
      </c>
    </row>
    <row r="6" spans="2:7" ht="33" customHeight="1" thickBot="1" x14ac:dyDescent="0.35">
      <c r="B6" s="255" t="s">
        <v>237</v>
      </c>
      <c r="C6" s="256"/>
      <c r="D6" s="256"/>
      <c r="E6" s="257"/>
      <c r="F6" s="258">
        <f>SUM(G3:G5)</f>
        <v>282872000</v>
      </c>
      <c r="G6" s="259"/>
    </row>
    <row r="7" spans="2:7" ht="20.25" x14ac:dyDescent="0.3">
      <c r="B7" s="135"/>
    </row>
  </sheetData>
  <mergeCells count="3">
    <mergeCell ref="B1:G1"/>
    <mergeCell ref="B6:E6"/>
    <mergeCell ref="F6:G6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"/>
  <sheetViews>
    <sheetView view="pageBreakPreview" zoomScale="130" zoomScaleNormal="100" zoomScaleSheetLayoutView="130" workbookViewId="0">
      <selection activeCell="G10" sqref="G10"/>
    </sheetView>
  </sheetViews>
  <sheetFormatPr defaultRowHeight="15" x14ac:dyDescent="0.25"/>
  <cols>
    <col min="1" max="1" width="1.42578125" customWidth="1"/>
    <col min="2" max="2" width="5.5703125" bestFit="1" customWidth="1"/>
    <col min="3" max="3" width="41.7109375" customWidth="1"/>
    <col min="4" max="4" width="9.85546875" customWidth="1"/>
    <col min="5" max="5" width="11.28515625" customWidth="1"/>
    <col min="6" max="6" width="24.85546875" customWidth="1"/>
    <col min="7" max="7" width="21.7109375" customWidth="1"/>
    <col min="8" max="8" width="14.28515625" customWidth="1"/>
    <col min="9" max="9" width="17.7109375" customWidth="1"/>
    <col min="10" max="10" width="14.28515625" customWidth="1"/>
    <col min="11" max="11" width="14" bestFit="1" customWidth="1"/>
    <col min="12" max="12" width="14.42578125" customWidth="1"/>
    <col min="13" max="13" width="14.7109375" customWidth="1"/>
  </cols>
  <sheetData>
    <row r="2" spans="2:13" ht="44.25" customHeight="1" x14ac:dyDescent="0.25">
      <c r="B2" s="85" t="s">
        <v>251</v>
      </c>
      <c r="C2" s="85" t="s">
        <v>252</v>
      </c>
      <c r="D2" s="87" t="s">
        <v>253</v>
      </c>
      <c r="E2" s="85" t="s">
        <v>254</v>
      </c>
      <c r="F2" s="87" t="s">
        <v>255</v>
      </c>
      <c r="G2" s="85" t="s">
        <v>237</v>
      </c>
      <c r="H2" s="85">
        <v>2022</v>
      </c>
      <c r="I2" s="85"/>
      <c r="J2" s="85">
        <v>2023</v>
      </c>
      <c r="K2" s="85"/>
      <c r="L2" s="85">
        <v>2024</v>
      </c>
      <c r="M2" s="1"/>
    </row>
    <row r="3" spans="2:13" ht="30" customHeight="1" x14ac:dyDescent="0.25">
      <c r="B3" s="85">
        <v>1</v>
      </c>
      <c r="C3" s="82" t="s">
        <v>261</v>
      </c>
      <c r="D3" s="83" t="s">
        <v>75</v>
      </c>
      <c r="E3" s="82">
        <v>5</v>
      </c>
      <c r="F3" s="84">
        <v>233000</v>
      </c>
      <c r="G3" s="86">
        <f>+E3*F3</f>
        <v>1165000</v>
      </c>
      <c r="H3" s="2">
        <v>5</v>
      </c>
      <c r="I3" s="95">
        <f>+H3*F3</f>
        <v>1165000</v>
      </c>
      <c r="J3" s="2">
        <v>0</v>
      </c>
      <c r="K3" s="95">
        <f>+J3*F3</f>
        <v>0</v>
      </c>
      <c r="L3" s="2">
        <v>0</v>
      </c>
      <c r="M3" s="96">
        <f>+L3*F3</f>
        <v>0</v>
      </c>
    </row>
    <row r="4" spans="2:13" ht="24.75" customHeight="1" x14ac:dyDescent="0.25">
      <c r="B4" s="85">
        <v>2</v>
      </c>
      <c r="C4" s="136" t="s">
        <v>262</v>
      </c>
      <c r="D4" s="83" t="s">
        <v>75</v>
      </c>
      <c r="E4" s="82">
        <v>54</v>
      </c>
      <c r="F4" s="84">
        <v>40000</v>
      </c>
      <c r="G4" s="86">
        <f>+E4*F4</f>
        <v>2160000</v>
      </c>
      <c r="H4" s="2">
        <v>24</v>
      </c>
      <c r="I4" s="95">
        <f t="shared" ref="I4:I9" si="0">+H4*F4</f>
        <v>960000</v>
      </c>
      <c r="J4" s="2">
        <v>20</v>
      </c>
      <c r="K4" s="95">
        <f t="shared" ref="K4:K9" si="1">+J4*F4</f>
        <v>800000</v>
      </c>
      <c r="L4" s="2">
        <v>10</v>
      </c>
      <c r="M4" s="116">
        <f t="shared" ref="M4:M9" si="2">+L4*F4</f>
        <v>400000</v>
      </c>
    </row>
    <row r="5" spans="2:13" ht="26.25" customHeight="1" x14ac:dyDescent="0.25">
      <c r="B5" s="85">
        <v>3</v>
      </c>
      <c r="C5" s="89" t="s">
        <v>256</v>
      </c>
      <c r="D5" s="88" t="s">
        <v>75</v>
      </c>
      <c r="E5" s="88">
        <v>10</v>
      </c>
      <c r="F5" s="84">
        <v>220000</v>
      </c>
      <c r="G5" s="86">
        <f>E5*F5</f>
        <v>2200000</v>
      </c>
      <c r="H5" s="2">
        <v>3</v>
      </c>
      <c r="I5" s="95">
        <f t="shared" si="0"/>
        <v>660000</v>
      </c>
      <c r="J5" s="2">
        <v>3</v>
      </c>
      <c r="K5" s="95">
        <f t="shared" si="1"/>
        <v>660000</v>
      </c>
      <c r="L5" s="2">
        <v>4</v>
      </c>
      <c r="M5" s="116">
        <f t="shared" si="2"/>
        <v>880000</v>
      </c>
    </row>
    <row r="6" spans="2:13" ht="22.5" customHeight="1" x14ac:dyDescent="0.25">
      <c r="B6" s="85">
        <v>4</v>
      </c>
      <c r="C6" s="89" t="s">
        <v>315</v>
      </c>
      <c r="D6" s="88" t="s">
        <v>75</v>
      </c>
      <c r="E6" s="88">
        <v>10</v>
      </c>
      <c r="F6" s="84">
        <v>500000</v>
      </c>
      <c r="G6" s="86">
        <f>E6*F6</f>
        <v>5000000</v>
      </c>
      <c r="H6" s="2">
        <v>3</v>
      </c>
      <c r="I6" s="95">
        <f t="shared" si="0"/>
        <v>1500000</v>
      </c>
      <c r="J6" s="2">
        <v>3</v>
      </c>
      <c r="K6" s="95">
        <f t="shared" si="1"/>
        <v>1500000</v>
      </c>
      <c r="L6" s="2">
        <v>4</v>
      </c>
      <c r="M6" s="116">
        <f t="shared" si="2"/>
        <v>2000000</v>
      </c>
    </row>
    <row r="7" spans="2:13" ht="25.5" customHeight="1" x14ac:dyDescent="0.25">
      <c r="B7" s="85">
        <v>5</v>
      </c>
      <c r="C7" s="89" t="s">
        <v>316</v>
      </c>
      <c r="D7" s="88" t="s">
        <v>76</v>
      </c>
      <c r="E7" s="88">
        <v>35</v>
      </c>
      <c r="F7" s="84">
        <v>500000</v>
      </c>
      <c r="G7" s="86">
        <f>E7*F7</f>
        <v>17500000</v>
      </c>
      <c r="H7" s="2">
        <v>10</v>
      </c>
      <c r="I7" s="95">
        <f t="shared" si="0"/>
        <v>5000000</v>
      </c>
      <c r="J7" s="2">
        <v>10</v>
      </c>
      <c r="K7" s="95">
        <f t="shared" si="1"/>
        <v>5000000</v>
      </c>
      <c r="L7" s="2">
        <v>15</v>
      </c>
      <c r="M7" s="116">
        <f t="shared" si="2"/>
        <v>7500000</v>
      </c>
    </row>
    <row r="8" spans="2:13" ht="30" customHeight="1" x14ac:dyDescent="0.25">
      <c r="B8" s="85">
        <v>6</v>
      </c>
      <c r="C8" s="89" t="s">
        <v>317</v>
      </c>
      <c r="D8" s="88" t="s">
        <v>76</v>
      </c>
      <c r="E8" s="88">
        <v>1</v>
      </c>
      <c r="F8" s="84">
        <v>1000000</v>
      </c>
      <c r="G8" s="86">
        <f>E8*F8</f>
        <v>1000000</v>
      </c>
      <c r="H8" s="2">
        <v>1</v>
      </c>
      <c r="I8" s="95">
        <f t="shared" si="0"/>
        <v>1000000</v>
      </c>
      <c r="J8" s="2">
        <v>0</v>
      </c>
      <c r="K8" s="95">
        <f t="shared" si="1"/>
        <v>0</v>
      </c>
      <c r="L8" s="2">
        <v>0</v>
      </c>
      <c r="M8" s="116">
        <f t="shared" si="2"/>
        <v>0</v>
      </c>
    </row>
    <row r="9" spans="2:13" ht="25.5" customHeight="1" x14ac:dyDescent="0.25">
      <c r="B9" s="85">
        <v>7</v>
      </c>
      <c r="C9" s="89" t="s">
        <v>257</v>
      </c>
      <c r="D9" s="88" t="s">
        <v>75</v>
      </c>
      <c r="E9" s="88">
        <v>6</v>
      </c>
      <c r="F9" s="84">
        <v>270000</v>
      </c>
      <c r="G9" s="86">
        <f>E9*F9</f>
        <v>1620000</v>
      </c>
      <c r="H9" s="2">
        <v>2</v>
      </c>
      <c r="I9" s="95">
        <f t="shared" si="0"/>
        <v>540000</v>
      </c>
      <c r="J9" s="2">
        <v>2</v>
      </c>
      <c r="K9" s="95">
        <f t="shared" si="1"/>
        <v>540000</v>
      </c>
      <c r="L9" s="2">
        <v>2</v>
      </c>
      <c r="M9" s="116">
        <f t="shared" si="2"/>
        <v>540000</v>
      </c>
    </row>
    <row r="10" spans="2:13" ht="41.25" customHeight="1" x14ac:dyDescent="0.25">
      <c r="B10" s="90"/>
      <c r="C10" s="87" t="s">
        <v>237</v>
      </c>
      <c r="D10" s="90"/>
      <c r="E10" s="90"/>
      <c r="F10" s="90"/>
      <c r="G10" s="86">
        <f>SUM(G3:G9)</f>
        <v>30645000</v>
      </c>
      <c r="H10" s="2"/>
      <c r="I10" s="95">
        <f>SUM(I3:I9)</f>
        <v>10825000</v>
      </c>
      <c r="J10" s="2"/>
      <c r="K10" s="95">
        <f>SUM(K3:K9)</f>
        <v>8500000</v>
      </c>
      <c r="L10" s="2"/>
      <c r="M10" s="95">
        <f>SUM(M3:M9)</f>
        <v>11320000</v>
      </c>
    </row>
  </sheetData>
  <pageMargins left="0.7" right="0.7" top="0.75" bottom="0.75" header="0.3" footer="0.3"/>
  <pageSetup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.42578125" customWidth="1"/>
    <col min="2" max="2" width="5.5703125" bestFit="1" customWidth="1"/>
    <col min="3" max="3" width="57.42578125" customWidth="1"/>
    <col min="5" max="5" width="11.28515625" customWidth="1"/>
    <col min="6" max="6" width="19.5703125" customWidth="1"/>
    <col min="7" max="7" width="21.7109375" customWidth="1"/>
    <col min="8" max="8" width="12.5703125" customWidth="1"/>
    <col min="9" max="9" width="17.140625" customWidth="1"/>
    <col min="10" max="10" width="11" customWidth="1"/>
    <col min="11" max="11" width="14.42578125" customWidth="1"/>
    <col min="12" max="12" width="11.28515625" customWidth="1"/>
    <col min="13" max="13" width="13.7109375" customWidth="1"/>
  </cols>
  <sheetData>
    <row r="2" spans="2:13" ht="42" customHeight="1" x14ac:dyDescent="0.25">
      <c r="B2" s="85" t="s">
        <v>251</v>
      </c>
      <c r="C2" s="85" t="s">
        <v>252</v>
      </c>
      <c r="D2" s="87" t="s">
        <v>253</v>
      </c>
      <c r="E2" s="85" t="s">
        <v>254</v>
      </c>
      <c r="F2" s="87" t="s">
        <v>255</v>
      </c>
      <c r="G2" s="85" t="s">
        <v>237</v>
      </c>
      <c r="H2" s="85">
        <v>2022</v>
      </c>
      <c r="I2" s="85"/>
      <c r="J2" s="85">
        <v>2023</v>
      </c>
      <c r="K2" s="85"/>
      <c r="L2" s="85">
        <v>2024</v>
      </c>
      <c r="M2" s="1"/>
    </row>
    <row r="3" spans="2:13" ht="24.75" customHeight="1" x14ac:dyDescent="0.25">
      <c r="B3" s="85">
        <v>1</v>
      </c>
      <c r="C3" s="118" t="s">
        <v>274</v>
      </c>
      <c r="D3" s="83" t="s">
        <v>75</v>
      </c>
      <c r="E3" s="82">
        <v>10</v>
      </c>
      <c r="F3" s="84">
        <v>50000</v>
      </c>
      <c r="G3" s="86">
        <f>+E3*F3</f>
        <v>500000</v>
      </c>
      <c r="H3" s="2">
        <v>5</v>
      </c>
      <c r="I3" s="95">
        <f>+H3*F3</f>
        <v>250000</v>
      </c>
      <c r="J3" s="2">
        <v>5</v>
      </c>
      <c r="K3" s="95">
        <f>+J3*F3</f>
        <v>250000</v>
      </c>
      <c r="L3" s="2"/>
      <c r="M3" s="96">
        <f>+L3*F3</f>
        <v>0</v>
      </c>
    </row>
    <row r="4" spans="2:13" ht="28.5" customHeight="1" x14ac:dyDescent="0.25">
      <c r="B4" s="85">
        <v>2</v>
      </c>
      <c r="C4" s="118" t="s">
        <v>275</v>
      </c>
      <c r="D4" s="83" t="s">
        <v>75</v>
      </c>
      <c r="E4" s="82">
        <v>10</v>
      </c>
      <c r="F4" s="84">
        <v>50000</v>
      </c>
      <c r="G4" s="86">
        <f>+E4*F4</f>
        <v>500000</v>
      </c>
      <c r="H4" s="2">
        <v>5</v>
      </c>
      <c r="I4" s="95">
        <f t="shared" ref="I4:I15" si="0">+H4*F4</f>
        <v>250000</v>
      </c>
      <c r="J4" s="2">
        <v>5</v>
      </c>
      <c r="K4" s="95">
        <f t="shared" ref="K4:K15" si="1">+J4*F4</f>
        <v>250000</v>
      </c>
      <c r="L4" s="2"/>
      <c r="M4" s="96">
        <f t="shared" ref="M4:M15" si="2">+L4*F4</f>
        <v>0</v>
      </c>
    </row>
    <row r="5" spans="2:13" ht="32.25" customHeight="1" x14ac:dyDescent="0.25">
      <c r="B5" s="85">
        <v>3</v>
      </c>
      <c r="C5" s="118" t="s">
        <v>312</v>
      </c>
      <c r="D5" s="83" t="s">
        <v>75</v>
      </c>
      <c r="E5" s="82">
        <v>2</v>
      </c>
      <c r="F5" s="84">
        <v>2000000</v>
      </c>
      <c r="G5" s="86">
        <f>+E5*F5</f>
        <v>4000000</v>
      </c>
      <c r="H5" s="2">
        <v>2</v>
      </c>
      <c r="I5" s="95">
        <f t="shared" si="0"/>
        <v>4000000</v>
      </c>
      <c r="J5" s="2"/>
      <c r="K5" s="95">
        <f t="shared" si="1"/>
        <v>0</v>
      </c>
      <c r="L5" s="2"/>
      <c r="M5" s="96">
        <f t="shared" si="2"/>
        <v>0</v>
      </c>
    </row>
    <row r="6" spans="2:13" ht="51" customHeight="1" x14ac:dyDescent="0.25">
      <c r="B6" s="85">
        <v>4</v>
      </c>
      <c r="C6" s="119" t="s">
        <v>313</v>
      </c>
      <c r="D6" s="88" t="s">
        <v>75</v>
      </c>
      <c r="E6" s="88">
        <v>1</v>
      </c>
      <c r="F6" s="84">
        <v>2000000</v>
      </c>
      <c r="G6" s="86">
        <f t="shared" ref="G6:G15" si="3">E6*F6</f>
        <v>2000000</v>
      </c>
      <c r="H6" s="2">
        <v>1</v>
      </c>
      <c r="I6" s="95">
        <f t="shared" si="0"/>
        <v>2000000</v>
      </c>
      <c r="J6" s="2"/>
      <c r="K6" s="95">
        <f t="shared" si="1"/>
        <v>0</v>
      </c>
      <c r="L6" s="2"/>
      <c r="M6" s="96">
        <f t="shared" si="2"/>
        <v>0</v>
      </c>
    </row>
    <row r="7" spans="2:13" ht="63" customHeight="1" x14ac:dyDescent="0.25">
      <c r="B7" s="85">
        <v>5</v>
      </c>
      <c r="C7" s="120" t="s">
        <v>276</v>
      </c>
      <c r="D7" s="88" t="s">
        <v>75</v>
      </c>
      <c r="E7" s="88">
        <v>10</v>
      </c>
      <c r="F7" s="84">
        <v>100000</v>
      </c>
      <c r="G7" s="86">
        <f t="shared" si="3"/>
        <v>1000000</v>
      </c>
      <c r="H7" s="2">
        <v>5</v>
      </c>
      <c r="I7" s="95">
        <f t="shared" si="0"/>
        <v>500000</v>
      </c>
      <c r="J7" s="2">
        <v>5</v>
      </c>
      <c r="K7" s="95">
        <f t="shared" si="1"/>
        <v>500000</v>
      </c>
      <c r="L7" s="2"/>
      <c r="M7" s="96">
        <f t="shared" si="2"/>
        <v>0</v>
      </c>
    </row>
    <row r="8" spans="2:13" ht="24" customHeight="1" x14ac:dyDescent="0.25">
      <c r="B8" s="85">
        <v>6</v>
      </c>
      <c r="C8" s="121" t="s">
        <v>277</v>
      </c>
      <c r="D8" s="88" t="s">
        <v>75</v>
      </c>
      <c r="E8" s="88">
        <v>1</v>
      </c>
      <c r="F8" s="84">
        <v>7500000</v>
      </c>
      <c r="G8" s="86">
        <f t="shared" si="3"/>
        <v>7500000</v>
      </c>
      <c r="H8" s="2">
        <v>1</v>
      </c>
      <c r="I8" s="95">
        <f t="shared" si="0"/>
        <v>7500000</v>
      </c>
      <c r="J8" s="2"/>
      <c r="K8" s="95">
        <f t="shared" si="1"/>
        <v>0</v>
      </c>
      <c r="L8" s="2"/>
      <c r="M8" s="96">
        <f t="shared" si="2"/>
        <v>0</v>
      </c>
    </row>
    <row r="9" spans="2:13" ht="24" customHeight="1" x14ac:dyDescent="0.25">
      <c r="B9" s="85">
        <v>7</v>
      </c>
      <c r="C9" s="121" t="s">
        <v>314</v>
      </c>
      <c r="D9" s="88" t="s">
        <v>75</v>
      </c>
      <c r="E9" s="88">
        <v>1</v>
      </c>
      <c r="F9" s="84">
        <v>4000000</v>
      </c>
      <c r="G9" s="86">
        <f t="shared" si="3"/>
        <v>4000000</v>
      </c>
      <c r="H9" s="2">
        <v>1</v>
      </c>
      <c r="I9" s="95">
        <f t="shared" si="0"/>
        <v>4000000</v>
      </c>
      <c r="J9" s="122">
        <v>0</v>
      </c>
      <c r="K9" s="95">
        <f t="shared" si="1"/>
        <v>0</v>
      </c>
      <c r="L9" s="122">
        <v>0</v>
      </c>
      <c r="M9" s="96">
        <f t="shared" si="2"/>
        <v>0</v>
      </c>
    </row>
    <row r="10" spans="2:13" ht="25.5" customHeight="1" x14ac:dyDescent="0.25">
      <c r="B10" s="85">
        <v>8</v>
      </c>
      <c r="C10" s="121" t="s">
        <v>278</v>
      </c>
      <c r="D10" s="88" t="s">
        <v>75</v>
      </c>
      <c r="E10" s="88">
        <v>3</v>
      </c>
      <c r="F10" s="84">
        <v>150000</v>
      </c>
      <c r="G10" s="86">
        <f t="shared" si="3"/>
        <v>450000</v>
      </c>
      <c r="H10" s="2">
        <v>3</v>
      </c>
      <c r="I10" s="95">
        <f t="shared" si="0"/>
        <v>450000</v>
      </c>
      <c r="J10" s="2"/>
      <c r="K10" s="95">
        <f t="shared" si="1"/>
        <v>0</v>
      </c>
      <c r="L10" s="2"/>
      <c r="M10" s="96">
        <f t="shared" si="2"/>
        <v>0</v>
      </c>
    </row>
    <row r="11" spans="2:13" ht="24" customHeight="1" x14ac:dyDescent="0.3">
      <c r="B11" s="85">
        <v>9</v>
      </c>
      <c r="C11" s="123" t="s">
        <v>279</v>
      </c>
      <c r="D11" s="88" t="s">
        <v>75</v>
      </c>
      <c r="E11" s="88">
        <v>6</v>
      </c>
      <c r="F11" s="84">
        <v>150000</v>
      </c>
      <c r="G11" s="86">
        <f t="shared" si="3"/>
        <v>900000</v>
      </c>
      <c r="H11" s="2">
        <v>3</v>
      </c>
      <c r="I11" s="95">
        <f t="shared" si="0"/>
        <v>450000</v>
      </c>
      <c r="J11" s="2">
        <v>3</v>
      </c>
      <c r="K11" s="95">
        <f t="shared" si="1"/>
        <v>450000</v>
      </c>
      <c r="L11" s="2"/>
      <c r="M11" s="96">
        <f t="shared" si="2"/>
        <v>0</v>
      </c>
    </row>
    <row r="12" spans="2:13" ht="27.75" customHeight="1" x14ac:dyDescent="0.25">
      <c r="B12" s="85">
        <v>10</v>
      </c>
      <c r="C12" s="121" t="s">
        <v>280</v>
      </c>
      <c r="D12" s="88" t="s">
        <v>75</v>
      </c>
      <c r="E12" s="88">
        <v>3</v>
      </c>
      <c r="F12" s="84">
        <v>60000</v>
      </c>
      <c r="G12" s="86">
        <f t="shared" si="3"/>
        <v>180000</v>
      </c>
      <c r="H12" s="2">
        <v>3</v>
      </c>
      <c r="I12" s="95">
        <f t="shared" si="0"/>
        <v>180000</v>
      </c>
      <c r="J12" s="2"/>
      <c r="K12" s="95">
        <f t="shared" si="1"/>
        <v>0</v>
      </c>
      <c r="L12" s="2"/>
      <c r="M12" s="96">
        <f t="shared" si="2"/>
        <v>0</v>
      </c>
    </row>
    <row r="13" spans="2:13" ht="42.75" customHeight="1" x14ac:dyDescent="0.3">
      <c r="B13" s="85">
        <v>11</v>
      </c>
      <c r="C13" s="94" t="s">
        <v>272</v>
      </c>
      <c r="D13" s="88" t="s">
        <v>75</v>
      </c>
      <c r="E13" s="88">
        <v>1</v>
      </c>
      <c r="F13" s="84">
        <v>100000</v>
      </c>
      <c r="G13" s="86">
        <f t="shared" si="3"/>
        <v>100000</v>
      </c>
      <c r="H13" s="2">
        <v>1</v>
      </c>
      <c r="I13" s="95">
        <f t="shared" si="0"/>
        <v>100000</v>
      </c>
      <c r="J13" s="2"/>
      <c r="K13" s="95">
        <f t="shared" si="1"/>
        <v>0</v>
      </c>
      <c r="L13" s="2"/>
      <c r="M13" s="96">
        <f t="shared" si="2"/>
        <v>0</v>
      </c>
    </row>
    <row r="14" spans="2:13" ht="66" customHeight="1" x14ac:dyDescent="0.25">
      <c r="B14" s="85">
        <v>12</v>
      </c>
      <c r="C14" s="124" t="s">
        <v>298</v>
      </c>
      <c r="D14" s="88" t="s">
        <v>75</v>
      </c>
      <c r="E14" s="88">
        <v>1</v>
      </c>
      <c r="F14" s="84">
        <v>1500000</v>
      </c>
      <c r="G14" s="86">
        <f t="shared" si="3"/>
        <v>1500000</v>
      </c>
      <c r="H14" s="2">
        <v>1</v>
      </c>
      <c r="I14" s="95">
        <f t="shared" si="0"/>
        <v>1500000</v>
      </c>
      <c r="J14" s="2"/>
      <c r="K14" s="95">
        <f t="shared" si="1"/>
        <v>0</v>
      </c>
      <c r="L14" s="2"/>
      <c r="M14" s="96">
        <f t="shared" si="2"/>
        <v>0</v>
      </c>
    </row>
    <row r="15" spans="2:13" ht="42.75" customHeight="1" x14ac:dyDescent="0.25">
      <c r="B15" s="85">
        <v>13</v>
      </c>
      <c r="C15" s="124" t="s">
        <v>273</v>
      </c>
      <c r="D15" s="88" t="s">
        <v>75</v>
      </c>
      <c r="E15" s="88">
        <v>1</v>
      </c>
      <c r="F15" s="84">
        <v>500000</v>
      </c>
      <c r="G15" s="86">
        <f t="shared" si="3"/>
        <v>500000</v>
      </c>
      <c r="H15" s="2">
        <v>1</v>
      </c>
      <c r="I15" s="95">
        <f t="shared" si="0"/>
        <v>500000</v>
      </c>
      <c r="J15" s="2"/>
      <c r="K15" s="95">
        <f t="shared" si="1"/>
        <v>0</v>
      </c>
      <c r="L15" s="2"/>
      <c r="M15" s="96">
        <f t="shared" si="2"/>
        <v>0</v>
      </c>
    </row>
    <row r="16" spans="2:13" ht="47.25" customHeight="1" x14ac:dyDescent="0.25">
      <c r="B16" s="90"/>
      <c r="C16" s="85" t="s">
        <v>237</v>
      </c>
      <c r="D16" s="90"/>
      <c r="E16" s="90"/>
      <c r="F16" s="90"/>
      <c r="G16" s="86">
        <f>SUM(G3:G15)</f>
        <v>23130000</v>
      </c>
      <c r="H16" s="2"/>
      <c r="I16" s="95">
        <f>SUM(I3:I15)</f>
        <v>21680000</v>
      </c>
      <c r="J16" s="2"/>
      <c r="K16" s="95">
        <f>SUM(K3:K15)</f>
        <v>1450000</v>
      </c>
      <c r="L16" s="2"/>
      <c r="M16" s="96">
        <f>SUM(M3:M15)</f>
        <v>0</v>
      </c>
    </row>
  </sheetData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view="pageBreakPreview" zoomScale="145" zoomScaleNormal="100" zoomScaleSheetLayoutView="145" workbookViewId="0">
      <selection activeCell="G18" sqref="G18"/>
    </sheetView>
  </sheetViews>
  <sheetFormatPr defaultRowHeight="15" x14ac:dyDescent="0.25"/>
  <cols>
    <col min="2" max="2" width="5.5703125" bestFit="1" customWidth="1"/>
    <col min="3" max="3" width="36.28515625" customWidth="1"/>
    <col min="5" max="5" width="11.28515625" customWidth="1"/>
    <col min="6" max="6" width="19.5703125" customWidth="1"/>
    <col min="7" max="7" width="21.7109375" customWidth="1"/>
    <col min="8" max="8" width="13.42578125" customWidth="1"/>
    <col min="9" max="9" width="16" customWidth="1"/>
    <col min="10" max="10" width="12.28515625" customWidth="1"/>
    <col min="11" max="11" width="15.85546875" customWidth="1"/>
    <col min="12" max="12" width="12.28515625" customWidth="1"/>
    <col min="13" max="13" width="15.85546875" customWidth="1"/>
    <col min="14" max="14" width="13.42578125" customWidth="1"/>
    <col min="15" max="15" width="14.28515625" customWidth="1"/>
  </cols>
  <sheetData>
    <row r="2" spans="2:13" ht="33" x14ac:dyDescent="0.25">
      <c r="B2" s="85" t="s">
        <v>251</v>
      </c>
      <c r="C2" s="85" t="s">
        <v>252</v>
      </c>
      <c r="D2" s="87" t="s">
        <v>253</v>
      </c>
      <c r="E2" s="85" t="s">
        <v>254</v>
      </c>
      <c r="F2" s="87" t="s">
        <v>255</v>
      </c>
      <c r="G2" s="85" t="s">
        <v>237</v>
      </c>
      <c r="H2" s="85">
        <v>2022</v>
      </c>
      <c r="I2" s="85"/>
      <c r="J2" s="85">
        <v>2023</v>
      </c>
      <c r="K2" s="85"/>
      <c r="L2" s="85">
        <v>2024</v>
      </c>
      <c r="M2" s="1"/>
    </row>
    <row r="3" spans="2:13" ht="24" customHeight="1" x14ac:dyDescent="0.25">
      <c r="B3" s="88">
        <v>1</v>
      </c>
      <c r="C3" s="89" t="s">
        <v>263</v>
      </c>
      <c r="D3" s="88" t="s">
        <v>75</v>
      </c>
      <c r="E3" s="89">
        <v>10</v>
      </c>
      <c r="F3" s="91">
        <v>150000</v>
      </c>
      <c r="G3" s="92">
        <f t="shared" ref="G3:G15" si="0">+E3*F3</f>
        <v>1500000</v>
      </c>
      <c r="H3" s="2">
        <v>4</v>
      </c>
      <c r="I3" s="95">
        <f>+H3*F3</f>
        <v>600000</v>
      </c>
      <c r="J3" s="2">
        <v>3</v>
      </c>
      <c r="K3" s="95">
        <f>+J3*F3</f>
        <v>450000</v>
      </c>
      <c r="L3" s="2">
        <v>3</v>
      </c>
      <c r="M3" s="116">
        <f>+L3*F3</f>
        <v>450000</v>
      </c>
    </row>
    <row r="4" spans="2:13" ht="22.5" customHeight="1" x14ac:dyDescent="0.25">
      <c r="B4" s="88">
        <v>2</v>
      </c>
      <c r="C4" s="89" t="s">
        <v>264</v>
      </c>
      <c r="D4" s="88" t="s">
        <v>75</v>
      </c>
      <c r="E4" s="89">
        <v>4</v>
      </c>
      <c r="F4" s="91">
        <v>330000</v>
      </c>
      <c r="G4" s="92">
        <f t="shared" si="0"/>
        <v>1320000</v>
      </c>
      <c r="H4" s="2">
        <v>4</v>
      </c>
      <c r="I4" s="95">
        <f t="shared" ref="I4:I16" si="1">+H4*F4</f>
        <v>1320000</v>
      </c>
      <c r="J4" s="2">
        <v>0</v>
      </c>
      <c r="K4" s="95">
        <f t="shared" ref="K4:K16" si="2">+J4*F4</f>
        <v>0</v>
      </c>
      <c r="L4" s="2">
        <v>0</v>
      </c>
      <c r="M4" s="116">
        <f t="shared" ref="M4:M17" si="3">+L4*F4</f>
        <v>0</v>
      </c>
    </row>
    <row r="5" spans="2:13" ht="24" customHeight="1" x14ac:dyDescent="0.25">
      <c r="B5" s="88">
        <v>3</v>
      </c>
      <c r="C5" s="89" t="s">
        <v>281</v>
      </c>
      <c r="D5" s="88" t="s">
        <v>75</v>
      </c>
      <c r="E5" s="89">
        <v>2</v>
      </c>
      <c r="F5" s="91">
        <v>450000</v>
      </c>
      <c r="G5" s="92">
        <f t="shared" si="0"/>
        <v>900000</v>
      </c>
      <c r="H5" s="2">
        <v>2</v>
      </c>
      <c r="I5" s="95">
        <f t="shared" si="1"/>
        <v>900000</v>
      </c>
      <c r="J5" s="2">
        <v>0</v>
      </c>
      <c r="K5" s="95">
        <f t="shared" si="2"/>
        <v>0</v>
      </c>
      <c r="L5" s="2">
        <v>0</v>
      </c>
      <c r="M5" s="116">
        <f t="shared" si="3"/>
        <v>0</v>
      </c>
    </row>
    <row r="6" spans="2:13" ht="22.5" customHeight="1" x14ac:dyDescent="0.25">
      <c r="B6" s="88">
        <v>4</v>
      </c>
      <c r="C6" s="89" t="s">
        <v>265</v>
      </c>
      <c r="D6" s="88" t="s">
        <v>75</v>
      </c>
      <c r="E6" s="89">
        <v>30</v>
      </c>
      <c r="F6" s="91">
        <v>20000</v>
      </c>
      <c r="G6" s="92">
        <f t="shared" si="0"/>
        <v>600000</v>
      </c>
      <c r="H6" s="2">
        <v>10</v>
      </c>
      <c r="I6" s="95">
        <f t="shared" si="1"/>
        <v>200000</v>
      </c>
      <c r="J6" s="2">
        <v>10</v>
      </c>
      <c r="K6" s="95">
        <f t="shared" si="2"/>
        <v>200000</v>
      </c>
      <c r="L6" s="2">
        <v>10</v>
      </c>
      <c r="M6" s="116">
        <f t="shared" si="3"/>
        <v>200000</v>
      </c>
    </row>
    <row r="7" spans="2:13" ht="24" customHeight="1" x14ac:dyDescent="0.25">
      <c r="B7" s="88">
        <v>5</v>
      </c>
      <c r="C7" s="89" t="s">
        <v>266</v>
      </c>
      <c r="D7" s="88" t="s">
        <v>75</v>
      </c>
      <c r="E7" s="89">
        <v>50</v>
      </c>
      <c r="F7" s="91">
        <v>40000</v>
      </c>
      <c r="G7" s="92">
        <f t="shared" si="0"/>
        <v>2000000</v>
      </c>
      <c r="H7" s="2">
        <v>20</v>
      </c>
      <c r="I7" s="95">
        <f t="shared" si="1"/>
        <v>800000</v>
      </c>
      <c r="J7" s="2">
        <v>20</v>
      </c>
      <c r="K7" s="95">
        <f t="shared" si="2"/>
        <v>800000</v>
      </c>
      <c r="L7" s="2">
        <v>10</v>
      </c>
      <c r="M7" s="116">
        <f t="shared" si="3"/>
        <v>400000</v>
      </c>
    </row>
    <row r="8" spans="2:13" ht="24" customHeight="1" x14ac:dyDescent="0.25">
      <c r="B8" s="88">
        <v>6</v>
      </c>
      <c r="C8" s="89" t="s">
        <v>267</v>
      </c>
      <c r="D8" s="88" t="s">
        <v>75</v>
      </c>
      <c r="E8" s="89">
        <v>10</v>
      </c>
      <c r="F8" s="91">
        <v>90000</v>
      </c>
      <c r="G8" s="92">
        <f t="shared" si="0"/>
        <v>900000</v>
      </c>
      <c r="H8" s="2">
        <v>5</v>
      </c>
      <c r="I8" s="95">
        <f t="shared" si="1"/>
        <v>450000</v>
      </c>
      <c r="J8" s="2">
        <v>5</v>
      </c>
      <c r="K8" s="95">
        <f t="shared" si="2"/>
        <v>450000</v>
      </c>
      <c r="L8" s="2">
        <v>0</v>
      </c>
      <c r="M8" s="116">
        <f t="shared" si="3"/>
        <v>0</v>
      </c>
    </row>
    <row r="9" spans="2:13" ht="25.5" customHeight="1" x14ac:dyDescent="0.25">
      <c r="B9" s="88">
        <v>7</v>
      </c>
      <c r="C9" s="89" t="s">
        <v>268</v>
      </c>
      <c r="D9" s="88" t="s">
        <v>75</v>
      </c>
      <c r="E9" s="89">
        <v>20</v>
      </c>
      <c r="F9" s="91">
        <v>60000</v>
      </c>
      <c r="G9" s="92">
        <f t="shared" si="0"/>
        <v>1200000</v>
      </c>
      <c r="H9" s="2">
        <v>10</v>
      </c>
      <c r="I9" s="95">
        <f t="shared" si="1"/>
        <v>600000</v>
      </c>
      <c r="J9" s="2">
        <v>0</v>
      </c>
      <c r="K9" s="95">
        <f t="shared" si="2"/>
        <v>0</v>
      </c>
      <c r="L9" s="2">
        <v>10</v>
      </c>
      <c r="M9" s="116">
        <f t="shared" si="3"/>
        <v>600000</v>
      </c>
    </row>
    <row r="10" spans="2:13" ht="22.5" customHeight="1" x14ac:dyDescent="0.25">
      <c r="B10" s="88">
        <v>8</v>
      </c>
      <c r="C10" s="89" t="s">
        <v>269</v>
      </c>
      <c r="D10" s="88" t="s">
        <v>75</v>
      </c>
      <c r="E10" s="89">
        <v>25</v>
      </c>
      <c r="F10" s="91">
        <v>50000</v>
      </c>
      <c r="G10" s="92">
        <f t="shared" si="0"/>
        <v>1250000</v>
      </c>
      <c r="H10" s="2">
        <v>10</v>
      </c>
      <c r="I10" s="95">
        <f t="shared" si="1"/>
        <v>500000</v>
      </c>
      <c r="J10" s="2">
        <v>5</v>
      </c>
      <c r="K10" s="95">
        <f t="shared" si="2"/>
        <v>250000</v>
      </c>
      <c r="L10" s="2">
        <v>10</v>
      </c>
      <c r="M10" s="116">
        <f t="shared" si="3"/>
        <v>500000</v>
      </c>
    </row>
    <row r="11" spans="2:13" ht="25.5" customHeight="1" x14ac:dyDescent="0.25">
      <c r="B11" s="88">
        <v>9</v>
      </c>
      <c r="C11" s="89" t="s">
        <v>270</v>
      </c>
      <c r="D11" s="88" t="s">
        <v>75</v>
      </c>
      <c r="E11" s="89">
        <v>5</v>
      </c>
      <c r="F11" s="91">
        <v>90000</v>
      </c>
      <c r="G11" s="92">
        <f t="shared" si="0"/>
        <v>450000</v>
      </c>
      <c r="H11" s="2">
        <v>2</v>
      </c>
      <c r="I11" s="95">
        <f t="shared" si="1"/>
        <v>180000</v>
      </c>
      <c r="J11" s="2">
        <v>3</v>
      </c>
      <c r="K11" s="95">
        <f t="shared" si="2"/>
        <v>270000</v>
      </c>
      <c r="L11" s="2">
        <v>0</v>
      </c>
      <c r="M11" s="116">
        <f t="shared" si="3"/>
        <v>0</v>
      </c>
    </row>
    <row r="12" spans="2:13" ht="25.5" customHeight="1" x14ac:dyDescent="0.25">
      <c r="B12" s="88">
        <v>10</v>
      </c>
      <c r="C12" s="89" t="s">
        <v>305</v>
      </c>
      <c r="D12" s="88" t="s">
        <v>75</v>
      </c>
      <c r="E12" s="89">
        <v>1</v>
      </c>
      <c r="F12" s="91">
        <v>400000</v>
      </c>
      <c r="G12" s="92">
        <f t="shared" si="0"/>
        <v>400000</v>
      </c>
      <c r="H12" s="2">
        <v>1</v>
      </c>
      <c r="I12" s="95">
        <f t="shared" si="1"/>
        <v>400000</v>
      </c>
      <c r="J12" s="2">
        <v>0</v>
      </c>
      <c r="K12" s="95">
        <f t="shared" si="2"/>
        <v>0</v>
      </c>
      <c r="L12" s="2">
        <v>0</v>
      </c>
      <c r="M12" s="116">
        <f t="shared" si="3"/>
        <v>0</v>
      </c>
    </row>
    <row r="13" spans="2:13" ht="25.5" customHeight="1" x14ac:dyDescent="0.25">
      <c r="B13" s="88">
        <v>11</v>
      </c>
      <c r="C13" s="89" t="s">
        <v>306</v>
      </c>
      <c r="D13" s="88" t="s">
        <v>75</v>
      </c>
      <c r="E13" s="89">
        <v>1</v>
      </c>
      <c r="F13" s="91">
        <v>800000</v>
      </c>
      <c r="G13" s="92">
        <f t="shared" si="0"/>
        <v>800000</v>
      </c>
      <c r="H13" s="2">
        <v>1</v>
      </c>
      <c r="I13" s="95">
        <f t="shared" si="1"/>
        <v>800000</v>
      </c>
      <c r="J13" s="2">
        <v>0</v>
      </c>
      <c r="K13" s="95">
        <f t="shared" si="2"/>
        <v>0</v>
      </c>
      <c r="L13" s="2">
        <v>0</v>
      </c>
      <c r="M13" s="116">
        <f t="shared" si="3"/>
        <v>0</v>
      </c>
    </row>
    <row r="14" spans="2:13" ht="25.5" customHeight="1" x14ac:dyDescent="0.25">
      <c r="B14" s="88">
        <v>12</v>
      </c>
      <c r="C14" s="89" t="s">
        <v>307</v>
      </c>
      <c r="D14" s="88" t="s">
        <v>75</v>
      </c>
      <c r="E14" s="89">
        <v>6</v>
      </c>
      <c r="F14" s="91">
        <v>100000</v>
      </c>
      <c r="G14" s="92">
        <f t="shared" si="0"/>
        <v>600000</v>
      </c>
      <c r="H14" s="2">
        <v>4</v>
      </c>
      <c r="I14" s="95">
        <f t="shared" si="1"/>
        <v>400000</v>
      </c>
      <c r="J14" s="2">
        <v>2</v>
      </c>
      <c r="K14" s="95">
        <f t="shared" si="2"/>
        <v>200000</v>
      </c>
      <c r="L14" s="2">
        <v>0</v>
      </c>
      <c r="M14" s="116">
        <f t="shared" si="3"/>
        <v>0</v>
      </c>
    </row>
    <row r="15" spans="2:13" ht="24" customHeight="1" x14ac:dyDescent="0.25">
      <c r="B15" s="88">
        <v>13</v>
      </c>
      <c r="C15" s="89" t="s">
        <v>271</v>
      </c>
      <c r="D15" s="88" t="s">
        <v>75</v>
      </c>
      <c r="E15" s="89">
        <v>3</v>
      </c>
      <c r="F15" s="91">
        <v>130000</v>
      </c>
      <c r="G15" s="92">
        <f t="shared" si="0"/>
        <v>390000</v>
      </c>
      <c r="H15" s="2">
        <v>3</v>
      </c>
      <c r="I15" s="95">
        <f t="shared" si="1"/>
        <v>390000</v>
      </c>
      <c r="J15" s="2">
        <v>0</v>
      </c>
      <c r="K15" s="95">
        <f t="shared" si="2"/>
        <v>0</v>
      </c>
      <c r="L15" s="2">
        <v>0</v>
      </c>
      <c r="M15" s="116">
        <f t="shared" si="3"/>
        <v>0</v>
      </c>
    </row>
    <row r="16" spans="2:13" ht="66" customHeight="1" x14ac:dyDescent="0.25">
      <c r="B16" s="88">
        <v>14</v>
      </c>
      <c r="C16" s="89" t="s">
        <v>308</v>
      </c>
      <c r="D16" s="88" t="s">
        <v>309</v>
      </c>
      <c r="E16" s="89">
        <v>3</v>
      </c>
      <c r="F16" s="91">
        <v>500000</v>
      </c>
      <c r="G16" s="92">
        <f>+E16*F16</f>
        <v>1500000</v>
      </c>
      <c r="H16" s="2">
        <v>3</v>
      </c>
      <c r="I16" s="95">
        <f t="shared" si="1"/>
        <v>1500000</v>
      </c>
      <c r="J16" s="2">
        <v>0</v>
      </c>
      <c r="K16" s="95">
        <f t="shared" si="2"/>
        <v>0</v>
      </c>
      <c r="L16" s="2">
        <v>0</v>
      </c>
      <c r="M16" s="116">
        <f t="shared" si="3"/>
        <v>0</v>
      </c>
    </row>
    <row r="17" spans="2:13" ht="46.5" customHeight="1" x14ac:dyDescent="0.25">
      <c r="B17" s="88">
        <v>15</v>
      </c>
      <c r="C17" s="89" t="s">
        <v>310</v>
      </c>
      <c r="D17" s="88" t="s">
        <v>311</v>
      </c>
      <c r="E17" s="88">
        <v>0</v>
      </c>
      <c r="F17" s="91">
        <v>0</v>
      </c>
      <c r="G17" s="92">
        <v>250000</v>
      </c>
      <c r="H17" s="2">
        <v>0</v>
      </c>
      <c r="I17" s="95">
        <v>150000</v>
      </c>
      <c r="J17" s="2">
        <v>0</v>
      </c>
      <c r="K17" s="95">
        <v>100000</v>
      </c>
      <c r="L17" s="2">
        <v>0</v>
      </c>
      <c r="M17" s="116">
        <f t="shared" si="3"/>
        <v>0</v>
      </c>
    </row>
    <row r="18" spans="2:13" ht="28.5" customHeight="1" x14ac:dyDescent="0.25">
      <c r="B18" s="90"/>
      <c r="C18" s="87" t="s">
        <v>237</v>
      </c>
      <c r="D18" s="90"/>
      <c r="E18" s="90"/>
      <c r="F18" s="90"/>
      <c r="G18" s="93">
        <f>SUM(G3:G17)</f>
        <v>14060000</v>
      </c>
      <c r="H18" s="1"/>
      <c r="I18" s="116">
        <f>SUM(I3:I17)</f>
        <v>9190000</v>
      </c>
      <c r="J18" s="117"/>
      <c r="K18" s="116">
        <f>SUM(K3:K17)</f>
        <v>2720000</v>
      </c>
      <c r="L18" s="117"/>
      <c r="M18" s="116">
        <f>SUM(M3:M17)</f>
        <v>2150000</v>
      </c>
    </row>
  </sheetData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հավելված 1 ԱՄՆ դոլար</vt:lpstr>
      <vt:lpstr>հավելված 1 </vt:lpstr>
      <vt:lpstr>հավելված 2</vt:lpstr>
      <vt:lpstr>հավելված 3</vt:lpstr>
      <vt:lpstr>հավելված 4</vt:lpstr>
      <vt:lpstr>սկադա</vt:lpstr>
      <vt:lpstr>համակ. տեխնիկա</vt:lpstr>
      <vt:lpstr>արտադր. սարք.</vt:lpstr>
      <vt:lpstr>գրասենյակ</vt:lpstr>
      <vt:lpstr>տեսահսկման համակարգ</vt:lpstr>
      <vt:lpstr>Gyumri-2 Elektrakan</vt:lpstr>
      <vt:lpstr>Gyumri-2 Shinararakan (poqrac.)</vt:lpstr>
      <vt:lpstr>Gyumri-2 Elektrakan (poqrac.)</vt:lpstr>
      <vt:lpstr>Gyumri-2 hamafinansavor</vt:lpstr>
      <vt:lpstr>'Gyumri-2 hamafinansavor'!Print_Area</vt:lpstr>
      <vt:lpstr>'հավելված 1 '!Print_Area</vt:lpstr>
      <vt:lpstr>'հավելված 1 ԱՄՆ դոլար'!Print_Area</vt:lpstr>
      <vt:lpstr>'հավելված 2'!Print_Area</vt:lpstr>
      <vt:lpstr>'հավելված 3'!Print_Area</vt:lpstr>
      <vt:lpstr>սկադա!Print_Area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</dc:creator>
  <cp:lastModifiedBy>mesrop gharibyan</cp:lastModifiedBy>
  <cp:lastPrinted>2023-08-02T07:44:47Z</cp:lastPrinted>
  <dcterms:created xsi:type="dcterms:W3CDTF">2011-01-11T06:10:04Z</dcterms:created>
  <dcterms:modified xsi:type="dcterms:W3CDTF">2023-08-02T13:20:27Z</dcterms:modified>
</cp:coreProperties>
</file>